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8385" tabRatio="602" activeTab="0"/>
  </bookViews>
  <sheets>
    <sheet name="표지" sheetId="1" r:id="rId1"/>
    <sheet name="총칙" sheetId="2" r:id="rId2"/>
    <sheet name="총괄표" sheetId="3" r:id="rId3"/>
    <sheet name="세입" sheetId="4" r:id="rId4"/>
    <sheet name="세출" sheetId="5" r:id="rId5"/>
    <sheet name="보수일람표" sheetId="6" r:id="rId6"/>
  </sheets>
  <definedNames>
    <definedName name="_xlnm.Print_Area" localSheetId="3">'세입'!$A$1:$I$54</definedName>
    <definedName name="_xlnm.Print_Area" localSheetId="4">'세출'!$A$1:$I$108</definedName>
    <definedName name="_xlnm.Print_Area" localSheetId="2">'총괄표'!$A$1:$N$45</definedName>
    <definedName name="_xlnm.Print_Area" localSheetId="1">'총칙'!$A$1:$F$32</definedName>
    <definedName name="_xlnm.Print_Area" localSheetId="0">'표지'!$A$1:$L$15</definedName>
    <definedName name="_xlnm.Print_Titles" localSheetId="3">'세입'!$2:$4</definedName>
    <definedName name="_xlnm.Print_Titles" localSheetId="4">'세출'!$2:$4</definedName>
    <definedName name="_xlnm.Print_Titles" localSheetId="2">'총괄표'!$3:$6</definedName>
  </definedNames>
  <calcPr fullCalcOnLoad="1"/>
</workbook>
</file>

<file path=xl/sharedStrings.xml><?xml version="1.0" encoding="utf-8"?>
<sst xmlns="http://schemas.openxmlformats.org/spreadsheetml/2006/main" count="473" uniqueCount="332">
  <si>
    <t>관</t>
  </si>
  <si>
    <t>항</t>
  </si>
  <si>
    <t>목</t>
  </si>
  <si>
    <t>증감(B)-(A)</t>
  </si>
  <si>
    <t>액수</t>
  </si>
  <si>
    <t>회의비</t>
  </si>
  <si>
    <t>총계</t>
  </si>
  <si>
    <t>사무비</t>
  </si>
  <si>
    <t>인건비</t>
  </si>
  <si>
    <t>급여</t>
  </si>
  <si>
    <t>업무추진비</t>
  </si>
  <si>
    <t>기관운영비</t>
  </si>
  <si>
    <t>운영비</t>
  </si>
  <si>
    <t>수용비및수수료</t>
  </si>
  <si>
    <t>공공요금</t>
  </si>
  <si>
    <t>재산조성비</t>
  </si>
  <si>
    <t>시설비</t>
  </si>
  <si>
    <t>자산취득비</t>
  </si>
  <si>
    <t>잡지출</t>
  </si>
  <si>
    <t>소계</t>
  </si>
  <si>
    <t>예비비</t>
  </si>
  <si>
    <t>생계비</t>
  </si>
  <si>
    <t>시설장비유지비</t>
  </si>
  <si>
    <t>사업비</t>
  </si>
  <si>
    <t>수용기관경비</t>
  </si>
  <si>
    <t>의료비</t>
  </si>
  <si>
    <t>계</t>
  </si>
  <si>
    <t xml:space="preserve"> 소계</t>
  </si>
  <si>
    <t>변경예산 산출내역 (단위:원)</t>
  </si>
  <si>
    <t>차량비</t>
  </si>
  <si>
    <t>기타운영비</t>
  </si>
  <si>
    <t>증감율(%)</t>
  </si>
  <si>
    <t>잡수입</t>
  </si>
  <si>
    <t>(단위:천원)</t>
  </si>
  <si>
    <t>소  계</t>
  </si>
  <si>
    <t>일반사업비</t>
  </si>
  <si>
    <t xml:space="preserve"> </t>
  </si>
  <si>
    <t>제 1 조</t>
  </si>
  <si>
    <t>세      입 :</t>
  </si>
  <si>
    <t>세      출 :</t>
  </si>
  <si>
    <t>제 2 조</t>
  </si>
  <si>
    <t>(예산의 내역) 세입.세출의 명세는 세입.세출 명세서와 같다.</t>
  </si>
  <si>
    <t>1. 세입의 주요 재원은 다음과 같다.(관 또는 항 단위)</t>
  </si>
  <si>
    <t xml:space="preserve">    1) 입소자부담금수입</t>
  </si>
  <si>
    <t xml:space="preserve">    2) 요양급여수입</t>
  </si>
  <si>
    <t xml:space="preserve">    </t>
  </si>
  <si>
    <t>2. 세출의 내용은 다음과 같다. (관 또는 항 단위)</t>
  </si>
  <si>
    <t xml:space="preserve">    1) 인건비</t>
  </si>
  <si>
    <t xml:space="preserve">    3) 운영비(사무비)</t>
  </si>
  <si>
    <t xml:space="preserve">    4) 시설비</t>
  </si>
  <si>
    <t>제 3 조</t>
  </si>
  <si>
    <t>제 4 조</t>
  </si>
  <si>
    <t>제 5 조</t>
  </si>
  <si>
    <t>제 6 조</t>
  </si>
  <si>
    <t xml:space="preserve">    3) 보조금수입</t>
  </si>
  <si>
    <t xml:space="preserve">                    예   산   총   칙</t>
  </si>
  <si>
    <t xml:space="preserve"> 3. 세출</t>
  </si>
  <si>
    <t xml:space="preserve"> 2. 세 입</t>
  </si>
  <si>
    <t>관</t>
  </si>
  <si>
    <t>항</t>
  </si>
  <si>
    <t>목</t>
  </si>
  <si>
    <t>증감(B)-(A)</t>
  </si>
  <si>
    <t>변경예산 산출내역 (단위:원)</t>
  </si>
  <si>
    <t>증감율(%)</t>
  </si>
  <si>
    <t>총계</t>
  </si>
  <si>
    <t>계</t>
  </si>
  <si>
    <t>입소
비용수입</t>
  </si>
  <si>
    <t>소계</t>
  </si>
  <si>
    <t>소  계</t>
  </si>
  <si>
    <t>소  계</t>
  </si>
  <si>
    <t>보조금수입</t>
  </si>
  <si>
    <t>계</t>
  </si>
  <si>
    <t>소계</t>
  </si>
  <si>
    <t xml:space="preserve"> 1. 세입 세출 총괄표</t>
  </si>
  <si>
    <t>세  입</t>
  </si>
  <si>
    <t>세  출</t>
  </si>
  <si>
    <t>관</t>
  </si>
  <si>
    <t>항</t>
  </si>
  <si>
    <t>목</t>
  </si>
  <si>
    <t>증감(B)-(A)</t>
  </si>
  <si>
    <t>액수</t>
  </si>
  <si>
    <t>증감율
(%)</t>
  </si>
  <si>
    <t>총계</t>
  </si>
  <si>
    <t>입소자
부담수입</t>
  </si>
  <si>
    <t>계</t>
  </si>
  <si>
    <t>사무비</t>
  </si>
  <si>
    <t>입소
비용수입</t>
  </si>
  <si>
    <t>소계</t>
  </si>
  <si>
    <t>인건비</t>
  </si>
  <si>
    <t>보조금
수입</t>
  </si>
  <si>
    <t xml:space="preserve">
보조금
수입</t>
  </si>
  <si>
    <t>퇴직금/퇴직적립금</t>
  </si>
  <si>
    <t>요양급여수입</t>
  </si>
  <si>
    <t>요양급여
수입</t>
  </si>
  <si>
    <t>업무추진비</t>
  </si>
  <si>
    <t>기관운영비</t>
  </si>
  <si>
    <t>운영비</t>
  </si>
  <si>
    <t>잡수입</t>
  </si>
  <si>
    <t>수용비및수수료</t>
  </si>
  <si>
    <t>재산
조성비</t>
  </si>
  <si>
    <t>시설비</t>
  </si>
  <si>
    <t>자산취득비</t>
  </si>
  <si>
    <t>시설장비유지비</t>
  </si>
  <si>
    <t>사업비</t>
  </si>
  <si>
    <t>생계비</t>
  </si>
  <si>
    <t>수용기관경비</t>
  </si>
  <si>
    <t>의료비</t>
  </si>
  <si>
    <t>일반사업비</t>
  </si>
  <si>
    <t>잡지출</t>
  </si>
  <si>
    <t>예비비</t>
  </si>
  <si>
    <t xml:space="preserve">   입소자
부담금수입</t>
  </si>
  <si>
    <t xml:space="preserve"> 요양급여
수익</t>
  </si>
  <si>
    <t>요양급여
수익</t>
  </si>
  <si>
    <t>퇴직금 및 
퇴직적립금</t>
  </si>
  <si>
    <t xml:space="preserve">    5) 잡수입</t>
  </si>
  <si>
    <t>본인부담비용수입</t>
  </si>
  <si>
    <t>식재료비용수입</t>
  </si>
  <si>
    <t>시군구보조금</t>
  </si>
  <si>
    <t>식재료비용수입</t>
  </si>
  <si>
    <t>사회보험
부담금</t>
  </si>
  <si>
    <t>사회보험부담금</t>
  </si>
  <si>
    <t>자동차세금</t>
  </si>
  <si>
    <t>(단위:원)</t>
  </si>
  <si>
    <t xml:space="preserve">    2) 업무추진비</t>
  </si>
  <si>
    <t>예산(A)</t>
  </si>
  <si>
    <t>예산(B)</t>
  </si>
  <si>
    <t>프로그램사업비</t>
  </si>
  <si>
    <t>가산금 수입</t>
  </si>
  <si>
    <t>각종수당</t>
  </si>
  <si>
    <t>직책보조비</t>
  </si>
  <si>
    <t xml:space="preserve">          (단위:원)</t>
  </si>
  <si>
    <t>및  각종</t>
  </si>
  <si>
    <t>세금공과금</t>
  </si>
  <si>
    <t>국고보조금</t>
  </si>
  <si>
    <t>가산금수입</t>
  </si>
  <si>
    <t>공공요금 및 공과금</t>
  </si>
  <si>
    <t>(직접비)</t>
  </si>
  <si>
    <t>(간접비)</t>
  </si>
  <si>
    <t>순번</t>
  </si>
  <si>
    <t>직종</t>
  </si>
  <si>
    <t>인건비구분</t>
  </si>
  <si>
    <t>성명</t>
  </si>
  <si>
    <t>급여</t>
  </si>
  <si>
    <t>월급여</t>
  </si>
  <si>
    <t>각종수당</t>
  </si>
  <si>
    <t>월수당</t>
  </si>
  <si>
    <t>일용잡급</t>
  </si>
  <si>
    <t>퇴직금 및
퇴직적립금</t>
  </si>
  <si>
    <t>사회보험
부담금</t>
  </si>
  <si>
    <t>계</t>
  </si>
  <si>
    <t>시설장</t>
  </si>
  <si>
    <t>직접 인건비 계</t>
  </si>
  <si>
    <t>간접 인건비 계</t>
  </si>
  <si>
    <t>총 인건비 계</t>
  </si>
  <si>
    <t xml:space="preserve">    5) 사업비(운영비)</t>
  </si>
  <si>
    <t xml:space="preserve">    7) 잡지출</t>
  </si>
  <si>
    <t xml:space="preserve">    8) 예비비</t>
  </si>
  <si>
    <t>당초</t>
  </si>
  <si>
    <t>추경</t>
  </si>
  <si>
    <t>시군구
보조금</t>
  </si>
  <si>
    <t>급여(직접비)</t>
  </si>
  <si>
    <t>급여(간접비)</t>
  </si>
  <si>
    <t>각종수당(직접비)</t>
  </si>
  <si>
    <t>각종수당(간접비)</t>
  </si>
  <si>
    <t>장기요양급여수입</t>
  </si>
  <si>
    <t>(사업주분)</t>
  </si>
  <si>
    <t>노무법인 수수료  200,000 × 12월 =</t>
  </si>
  <si>
    <t>정수기 렌탈료  60,000 ×12월 =</t>
  </si>
  <si>
    <t>카드결제 수수료 100,000 × 12월 =</t>
  </si>
  <si>
    <t>소독비 100,000 × 12월 =</t>
  </si>
  <si>
    <t>KT텔레캅(CCTV) 150,000 × 12월 =</t>
  </si>
  <si>
    <t>콜벨 본체 68,000 × 6개 =</t>
  </si>
  <si>
    <t>콜벨 5,400 × 50개 =</t>
  </si>
  <si>
    <t>이동식 칸막이 158,000 × 10개 =</t>
  </si>
  <si>
    <t>일자리 
안정자금</t>
  </si>
  <si>
    <t>직원식대</t>
  </si>
  <si>
    <t>증감액</t>
  </si>
  <si>
    <t>본인부담
비용수입
(38명)</t>
  </si>
  <si>
    <t>장기요양
급여수익
(49명)</t>
  </si>
  <si>
    <t>화재보험</t>
  </si>
  <si>
    <t>자동차 보험</t>
  </si>
  <si>
    <t xml:space="preserve">                기타 잡지출</t>
  </si>
  <si>
    <t>예비비</t>
  </si>
  <si>
    <t>차량 구입비</t>
  </si>
  <si>
    <t>일반 1등급: 70,990 x 1명 x 30.5일 x 20% x 12월 =</t>
  </si>
  <si>
    <t>일반 2등급: 65,870 x 6명 x 30.5일 x 20% x 12월 =</t>
  </si>
  <si>
    <t>일반 3~5등급: 60,740 x 14명 x 30.5일 x 20% x 12월 =</t>
  </si>
  <si>
    <t>경감(8%) 1등급: 70,990 x 1명 x 30.5일 x 8% x 12월 =</t>
  </si>
  <si>
    <t>경감(8%) 2등급: 65,870 x 3명 x 30.5일 x 8% x 12월 =</t>
  </si>
  <si>
    <t>경감(12%) 2등급 : 65,870 x 2명 x 30.5일 x 12% x 12월 =</t>
  </si>
  <si>
    <t>경감(8%) 3~5등급: 60,740 x 8명 x 30.5일 x 8% x 12월 =</t>
  </si>
  <si>
    <t>경감(12%) 3~5등급: 60,740 x 3명 x 30.5일 x 12% x 12월 =</t>
  </si>
  <si>
    <t>270,000 (1식3000원 x 3식 x 30일 기준) x 12월 x 38명 =</t>
  </si>
  <si>
    <t>상근직 150,000원(종사자수당) x 5명 x 12월 =</t>
  </si>
  <si>
    <t>간호사 (150,000원(종사자수당) x 2명 x 12월 =</t>
  </si>
  <si>
    <t>요양보호사 (150,000원(종사자수당) + 60,000원(교대근무수당)) x 17명 x 12월 =</t>
  </si>
  <si>
    <t>요양+사회 (150,000원(종사자수당) + 40,000원(자격수당) + 60,000원(교대근무수당)) x 3명 x 12월 =</t>
  </si>
  <si>
    <t>일반 1등급: 70,990 x 1명 x 30.5일 x 80% x 12월 =</t>
  </si>
  <si>
    <t>일반 2등급: 65,870 x 6명 x 30.5일 x 80% x 12월 =</t>
  </si>
  <si>
    <t>일반 3~5등급: 60,740 x 14명 x 30.5일 x 80% x 12월 =</t>
  </si>
  <si>
    <t>경감(8%) 1등급: 70,990 x 1명 x 30.5일 x 92% x 12월 =</t>
  </si>
  <si>
    <t>경감(8%) 2등급: 65,870 x 3명 x 30.5일 x 92% x 12월 =</t>
  </si>
  <si>
    <t>경감(12%) 2등급 : 65,870 x 2명 x 30.5일 x 88% x 12월 =</t>
  </si>
  <si>
    <t>경감(8%) 3~5등급: 60,740 x 8명 x 30.5일 x 92% x 12월 =</t>
  </si>
  <si>
    <t>경감(12%) 3~5등급: 60,740 x 3명 x 30.5일 x 88% x 12월 =</t>
  </si>
  <si>
    <t>기초 수급자 2등급  65,850 x 1명 x 30.5일 x 12월 =</t>
  </si>
  <si>
    <t>기초 수급자 3~5등급  60,740 x 10명 x 30.5일 x 12월 =</t>
  </si>
  <si>
    <t xml:space="preserve">일자리 안정자금   90,000 x 29명 x 12월 = </t>
  </si>
  <si>
    <t>직원식대   60,000 x 29명 x 12월 =</t>
  </si>
  <si>
    <t>생계비 8,280 x 11명 x 30.5일  x 12월 =</t>
  </si>
  <si>
    <t>사회복지사 (150,000원(종사자수당) + 40,000원(자격수당))  x 1명 x 7월 =</t>
  </si>
  <si>
    <t>인력추가배치가산금         3,751,320원 x 12월 =</t>
  </si>
  <si>
    <t>1월 특별위로금 36,300 x 11명 =</t>
  </si>
  <si>
    <t>8월 특별위로금 36,300 x11명 =</t>
  </si>
  <si>
    <t xml:space="preserve">  10월 월동대책비 35,400 x11명 =</t>
  </si>
  <si>
    <t>사회복지사 (150,000원(종사자수당) + 40,000원(자격수당))  x 2명 x 12월 =</t>
  </si>
  <si>
    <t>사회복지사(1)        2,000,000 ⅹ2명 ⅹ12월 =</t>
  </si>
  <si>
    <t>사회복지사(2)        2,700,000 ⅹ1명 ⅹ7월 =</t>
  </si>
  <si>
    <t>간호사       2,000,000 ⅹ2명 ⅹ12월 =</t>
  </si>
  <si>
    <t>물리치료사      2,000,000 ⅹ1명 ⅹ12월 =</t>
  </si>
  <si>
    <t>요양보호사      2,050,000  x 20명  x 12월 =</t>
  </si>
  <si>
    <t xml:space="preserve">원장        4,500,000 ⅹ1명 ⅹ12월 =    </t>
  </si>
  <si>
    <t>영양사        2,000,000 ⅹ1명 ⅹ12월 =</t>
  </si>
  <si>
    <t>조리원      1,900,000  x 2명  x 12월 =</t>
  </si>
  <si>
    <t>754,500,000원   x  1/12 =</t>
  </si>
  <si>
    <r>
      <t xml:space="preserve">국민연금        </t>
    </r>
    <r>
      <rPr>
        <sz val="10"/>
        <rFont val="굴림"/>
        <family val="3"/>
      </rPr>
      <t>754,500,000</t>
    </r>
    <r>
      <rPr>
        <sz val="10"/>
        <color indexed="8"/>
        <rFont val="굴림"/>
        <family val="3"/>
      </rPr>
      <t>원   x  4.5% =</t>
    </r>
  </si>
  <si>
    <t>건강보험        754,500,000원    x  3.335% =</t>
  </si>
  <si>
    <t>장기요양보험   25,162,575 원  x  10.25% =</t>
  </si>
  <si>
    <t>고용보험  754,500,000원   x  1.25% =</t>
  </si>
  <si>
    <t>산재보험 754,500 ,000원   x  0.9% =</t>
  </si>
  <si>
    <t>직책보조비   500,000 x 12월 =</t>
  </si>
  <si>
    <t>가스료       600,000 ⅹ12월 =</t>
  </si>
  <si>
    <t>기타공공요금      100,000  x 12월 =</t>
  </si>
  <si>
    <t>직원근무복 외      500,000   x  2회 =</t>
  </si>
  <si>
    <t>직원 회식비   500,000  x  4회 =</t>
  </si>
  <si>
    <t>홍보비       200,000 x 12월 =</t>
  </si>
  <si>
    <t>직원 교육비   30,000  x 12월 =</t>
  </si>
  <si>
    <t>기타 유지비용       200,000 × 12월 =</t>
  </si>
  <si>
    <t>생계비(기초)   8,280 x 11명 x 30.5일  x 12월 =</t>
  </si>
  <si>
    <t>주식비 7,500,000 × 12월 =</t>
  </si>
  <si>
    <t>부식비 1,000,000 × 12월 =</t>
  </si>
  <si>
    <t>직원 식비 60,000 x 29명 x 12월 =</t>
  </si>
  <si>
    <t xml:space="preserve">입소자 생필품(칫솔, 치약, 수건 등)           200,000 × 12월 = </t>
  </si>
  <si>
    <t xml:space="preserve">피복비    80,000 × 2벌 × 49명 = </t>
  </si>
  <si>
    <t>의료비(손소독제)        100,000 × 20개 × 4회 =</t>
  </si>
  <si>
    <t>상비약      200,000 × 12월 =</t>
  </si>
  <si>
    <t>의료기기(이동식 좌변기)       50,000ⅹ13개 =</t>
  </si>
  <si>
    <t>프로그램재료 구입비       500,000 x 12월 =</t>
  </si>
  <si>
    <t>전화,인터넷요금       100,000 ⅹ12월 =</t>
  </si>
  <si>
    <t>의료소모품       300,000ⅹ12월 =</t>
  </si>
  <si>
    <t>차량유류대       500,000 x 7월 =</t>
  </si>
  <si>
    <t>생활관 필요물품 구입          200,000 × 12월 =</t>
  </si>
  <si>
    <t>운영위원회          250,000 ⅹ  4회 =</t>
  </si>
  <si>
    <t>직원회의비           150,000 ⅹ 6회 =</t>
  </si>
  <si>
    <t>기관운영비  300,000 ⅹ 7월 =</t>
  </si>
  <si>
    <t>각종소모품 구매 1,500,000 × 12월 =</t>
  </si>
  <si>
    <t>기타소모품 구매 1,500,000 × 12월 =</t>
  </si>
  <si>
    <t>원장, 영양사, 조리원 2명  150,000원(종사자수당) * 4명 * 12월 =</t>
  </si>
  <si>
    <t>물리치료사  150,000원(종사자수당) * 1명 * 12월 =</t>
  </si>
  <si>
    <t>요양+사회 (150,000원(종사자수당) + 40,000원(자격수당) + 60,000원(교대근무수당)) * 3명 * 12월 =</t>
  </si>
  <si>
    <t>요양보호사(150,000원(종사자수당) + 60,000원(교대근무수당)) * 17명 * 12월 =</t>
  </si>
  <si>
    <t>간호사(150,000원(종사자수당) * 2명 * 12월 =</t>
  </si>
  <si>
    <t>사회복지사(150,000원(종사자수당) + 40,000원(자격수당)) * 1명 * 7월 =</t>
  </si>
  <si>
    <t>사회복지사(150,000원(종사자수당) + 40,000원(자격수당)) * 2명 * 12월 =</t>
  </si>
  <si>
    <t>차량정비유지비       1,000,000 x 7월 =</t>
  </si>
  <si>
    <t>건물시설관리비    6,000,000 x 12월 =</t>
  </si>
  <si>
    <t>국고보조금</t>
  </si>
  <si>
    <t xml:space="preserve">
보조금수입
</t>
  </si>
  <si>
    <t xml:space="preserve">일자리 안정자금  </t>
  </si>
  <si>
    <t>직원식대</t>
  </si>
  <si>
    <t>일자리안정자금</t>
  </si>
  <si>
    <t>2020년 오복요양원 1차 추경예산(안)</t>
  </si>
  <si>
    <t xml:space="preserve"> </t>
  </si>
  <si>
    <t xml:space="preserve">    6) 사업비(일반사업비)</t>
  </si>
  <si>
    <t>(예산의 집행) 예산은 장기요양기관 재무.회계규칙의 관련규정을 
 준수하여 집행한다.</t>
  </si>
  <si>
    <t>(예산의 규모) 오복요양원의 2020년도 예산 총액은 다음과 같다.</t>
  </si>
  <si>
    <t>2020년 오복요양원  1차 추경예산(안)</t>
  </si>
  <si>
    <t>의료법인 구인의료재단 오복요양원</t>
  </si>
  <si>
    <t>(기  타) 예산총칙에서 별도로 정하지 아니한 사항은 장기요양기관 
 재무.회계규칙을 준용한다.</t>
  </si>
  <si>
    <t>(예산의 전용) 세출경비의 조정이 필요할 경우에는 (장기요양기관 
 재무.회계규칙 제8조에 의거하여) 예산을 전용할 수 있다.</t>
  </si>
  <si>
    <t>기저귀  2,500,000 × 12월 =</t>
  </si>
  <si>
    <t>방역비       150,000  x 12월 =</t>
  </si>
  <si>
    <t>배상책임보험 갱신       300,000 ⅹ12월 =</t>
  </si>
  <si>
    <t>프로그램 강사료      300,000 x 12월 =</t>
  </si>
  <si>
    <t>기타비용         150,000 x 12월 =</t>
  </si>
  <si>
    <t>(예비비) 예측할 수 없는 예산외의 지출을 충당하기 위하여 본 예산의 
 5%이내로 예비비를 편성하며, 예비비는 \1,875,200원으로 한다.</t>
  </si>
  <si>
    <t>오복요양원 2020년도 임직원 보수 일람표(인건비명세서)</t>
  </si>
  <si>
    <t>사회복지사</t>
  </si>
  <si>
    <t>사회복지사</t>
  </si>
  <si>
    <t>간접비</t>
  </si>
  <si>
    <t>직접비</t>
  </si>
  <si>
    <t>직접비</t>
  </si>
  <si>
    <t>간호사</t>
  </si>
  <si>
    <t>직접비</t>
  </si>
  <si>
    <t>간호사</t>
  </si>
  <si>
    <t>물리치료사</t>
  </si>
  <si>
    <t>영양사</t>
  </si>
  <si>
    <t>간접비</t>
  </si>
  <si>
    <t>조리원</t>
  </si>
  <si>
    <t>간접비</t>
  </si>
  <si>
    <t xml:space="preserve">조리원 </t>
  </si>
  <si>
    <t>김지은</t>
  </si>
  <si>
    <t>백웅</t>
  </si>
  <si>
    <t>박다빈</t>
  </si>
  <si>
    <t>직접비</t>
  </si>
  <si>
    <t>윤이슬</t>
  </si>
  <si>
    <t>원희경</t>
  </si>
  <si>
    <t>조민지</t>
  </si>
  <si>
    <t>김다은</t>
  </si>
  <si>
    <t>김소정</t>
  </si>
  <si>
    <t>장희경</t>
  </si>
  <si>
    <t>요양보호사</t>
  </si>
  <si>
    <t>박미연</t>
  </si>
  <si>
    <t>직접비</t>
  </si>
  <si>
    <t>강영숙</t>
  </si>
  <si>
    <t>복순애</t>
  </si>
  <si>
    <t>장순자</t>
  </si>
  <si>
    <t>이수민</t>
  </si>
  <si>
    <t>박영춘</t>
  </si>
  <si>
    <t>배영희</t>
  </si>
  <si>
    <t>김정애</t>
  </si>
  <si>
    <t>김광화</t>
  </si>
  <si>
    <t>이명희</t>
  </si>
  <si>
    <t>김영미</t>
  </si>
  <si>
    <t>김민정</t>
  </si>
  <si>
    <t>김경옥</t>
  </si>
  <si>
    <t>이정미</t>
  </si>
  <si>
    <t>이준희</t>
  </si>
  <si>
    <t>고진원</t>
  </si>
  <si>
    <t>이미분</t>
  </si>
  <si>
    <t>김효순</t>
  </si>
  <si>
    <t>박정란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</si>
</sst>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[$\-412]#,##0.00_);[Red]\([$\-412]#,##0.00\)"/>
    <numFmt numFmtId="180" formatCode="mm&quot;월&quot;\ dd&quot;일&quot;"/>
    <numFmt numFmtId="181" formatCode="#,##0_);\(#,##0\)"/>
    <numFmt numFmtId="182" formatCode="#,##0;[Red]#,##0"/>
    <numFmt numFmtId="183" formatCode="[$-412]yyyy&quot;년&quot;\ m&quot;월&quot;\ d&quot;일&quot;\ dddd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);[Red]\(0.0\)"/>
    <numFmt numFmtId="190" formatCode="_-&quot;₩&quot;* #,##0.0_-;\-&quot;₩&quot;* #,##0.0_-;_-&quot;₩&quot;* &quot;-&quot;?_-;_-@_-"/>
    <numFmt numFmtId="191" formatCode="#,##0.0_);\(#,##0.0\)"/>
    <numFmt numFmtId="192" formatCode="0_);[Red]\(0\)"/>
    <numFmt numFmtId="193" formatCode="mmm/yyyy"/>
    <numFmt numFmtId="194" formatCode="_-* #,##0.0_-;\-* #,##0.0_-;_-* &quot;-&quot;?_-;_-@_-"/>
    <numFmt numFmtId="195" formatCode="_-* #,##0.000000_-;\-* #,##0.000000_-;_-* &quot;-&quot;??????_-;_-@_-"/>
    <numFmt numFmtId="196" formatCode="_-* #,##0.0000_-;\-* #,##0.0000_-;_-* &quot;-&quot;????_-;_-@_-"/>
    <numFmt numFmtId="197" formatCode="0.00_ "/>
    <numFmt numFmtId="198" formatCode="m&quot;/&quot;d;@"/>
    <numFmt numFmtId="199" formatCode="[$-412]AM/PM\ h:mm:ss"/>
    <numFmt numFmtId="200" formatCode="_-* #,##0.000_-;\-* #,##0.000_-;_-* &quot;-&quot;???_-;_-@_-"/>
    <numFmt numFmtId="201" formatCode="&quot;₩&quot;#,##0"/>
    <numFmt numFmtId="202" formatCode="#,##0.0"/>
    <numFmt numFmtId="203" formatCode="0.0%"/>
    <numFmt numFmtId="204" formatCode="0;[Red]0"/>
    <numFmt numFmtId="205" formatCode="#,"/>
    <numFmt numFmtId="206" formatCode="[$-412]yyyy&quot;년 &quot;m&quot;월 &quot;d&quot;일 &quot;dddd"/>
    <numFmt numFmtId="207" formatCode="000\-000"/>
    <numFmt numFmtId="208" formatCode="#,###,"/>
    <numFmt numFmtId="209" formatCode="&quot;₩&quot;#,##0_);[Red]\(&quot;₩&quot;#,##0\)"/>
  </numFmts>
  <fonts count="4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name val="HY동녘B"/>
      <family val="1"/>
    </font>
    <font>
      <sz val="10"/>
      <name val="굴림"/>
      <family val="3"/>
    </font>
    <font>
      <sz val="10"/>
      <color indexed="8"/>
      <name val="굴림"/>
      <family val="3"/>
    </font>
    <font>
      <b/>
      <sz val="10"/>
      <name val="굴림"/>
      <family val="3"/>
    </font>
    <font>
      <b/>
      <sz val="10"/>
      <color indexed="8"/>
      <name val="굴림"/>
      <family val="3"/>
    </font>
    <font>
      <sz val="28"/>
      <name val="HY동녘B"/>
      <family val="1"/>
    </font>
    <font>
      <sz val="11"/>
      <name val="굴림"/>
      <family val="3"/>
    </font>
    <font>
      <b/>
      <sz val="20"/>
      <name val="돋움"/>
      <family val="3"/>
    </font>
    <font>
      <sz val="12"/>
      <name val="돋움"/>
      <family val="3"/>
    </font>
    <font>
      <b/>
      <sz val="12"/>
      <name val="굴림"/>
      <family val="3"/>
    </font>
    <font>
      <sz val="11"/>
      <color indexed="8"/>
      <name val="굴림"/>
      <family val="3"/>
    </font>
    <font>
      <sz val="12"/>
      <name val="굴림"/>
      <family val="3"/>
    </font>
    <font>
      <sz val="9"/>
      <name val="굴림"/>
      <family val="3"/>
    </font>
    <font>
      <b/>
      <sz val="20"/>
      <name val="굴림"/>
      <family val="3"/>
    </font>
    <font>
      <sz val="8"/>
      <name val="맑은 고딕"/>
      <family val="3"/>
    </font>
    <font>
      <sz val="22"/>
      <name val="HY동녘B"/>
      <family val="1"/>
    </font>
    <font>
      <sz val="12"/>
      <color indexed="8"/>
      <name val="돋움"/>
      <family val="3"/>
    </font>
    <font>
      <sz val="14"/>
      <color indexed="8"/>
      <name val="맑은 고딕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  <font>
      <sz val="12"/>
      <color theme="1"/>
      <name val="돋움"/>
      <family val="3"/>
    </font>
    <font>
      <sz val="14"/>
      <color theme="1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10" xfId="63" applyBorder="1">
      <alignment vertical="center"/>
      <protection/>
    </xf>
    <xf numFmtId="0" fontId="0" fillId="0" borderId="11" xfId="63" applyBorder="1">
      <alignment vertical="center"/>
      <protection/>
    </xf>
    <xf numFmtId="0" fontId="0" fillId="0" borderId="12" xfId="63" applyBorder="1">
      <alignment vertical="center"/>
      <protection/>
    </xf>
    <xf numFmtId="0" fontId="0" fillId="0" borderId="0" xfId="63">
      <alignment vertical="center"/>
      <protection/>
    </xf>
    <xf numFmtId="0" fontId="0" fillId="0" borderId="13" xfId="63" applyBorder="1">
      <alignment vertical="center"/>
      <protection/>
    </xf>
    <xf numFmtId="0" fontId="0" fillId="0" borderId="0" xfId="63" applyBorder="1">
      <alignment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0" fillId="0" borderId="16" xfId="63" applyBorder="1">
      <alignment vertical="center"/>
      <protection/>
    </xf>
    <xf numFmtId="0" fontId="0" fillId="0" borderId="17" xfId="63" applyBorder="1">
      <alignment vertical="center"/>
      <protection/>
    </xf>
    <xf numFmtId="177" fontId="24" fillId="0" borderId="18" xfId="0" applyNumberFormat="1" applyFont="1" applyBorder="1" applyAlignment="1">
      <alignment/>
    </xf>
    <xf numFmtId="41" fontId="23" fillId="0" borderId="19" xfId="0" applyNumberFormat="1" applyFont="1" applyBorder="1" applyAlignment="1">
      <alignment vertical="center" shrinkToFit="1"/>
    </xf>
    <xf numFmtId="41" fontId="23" fillId="0" borderId="20" xfId="0" applyNumberFormat="1" applyFont="1" applyBorder="1" applyAlignment="1">
      <alignment vertical="center" shrinkToFit="1"/>
    </xf>
    <xf numFmtId="208" fontId="23" fillId="0" borderId="21" xfId="0" applyNumberFormat="1" applyFont="1" applyBorder="1" applyAlignment="1">
      <alignment vertical="center" shrinkToFit="1"/>
    </xf>
    <xf numFmtId="208" fontId="23" fillId="0" borderId="21" xfId="0" applyNumberFormat="1" applyFont="1" applyFill="1" applyBorder="1" applyAlignment="1">
      <alignment vertical="center" shrinkToFit="1"/>
    </xf>
    <xf numFmtId="177" fontId="23" fillId="0" borderId="18" xfId="0" applyNumberFormat="1" applyFont="1" applyBorder="1" applyAlignment="1">
      <alignment/>
    </xf>
    <xf numFmtId="177" fontId="23" fillId="0" borderId="22" xfId="0" applyNumberFormat="1" applyFont="1" applyBorder="1" applyAlignment="1">
      <alignment/>
    </xf>
    <xf numFmtId="208" fontId="23" fillId="0" borderId="21" xfId="0" applyNumberFormat="1" applyFont="1" applyFill="1" applyBorder="1" applyAlignment="1">
      <alignment vertical="center"/>
    </xf>
    <xf numFmtId="208" fontId="23" fillId="0" borderId="20" xfId="0" applyNumberFormat="1" applyFont="1" applyBorder="1" applyAlignment="1">
      <alignment vertical="center" shrinkToFit="1"/>
    </xf>
    <xf numFmtId="208" fontId="23" fillId="0" borderId="19" xfId="0" applyNumberFormat="1" applyFont="1" applyBorder="1" applyAlignment="1">
      <alignment vertical="center" shrinkToFit="1"/>
    </xf>
    <xf numFmtId="208" fontId="23" fillId="0" borderId="19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horizontal="center" vertical="center" shrinkToFit="1"/>
    </xf>
    <xf numFmtId="41" fontId="23" fillId="0" borderId="24" xfId="0" applyNumberFormat="1" applyFont="1" applyBorder="1" applyAlignment="1">
      <alignment horizontal="center" vertical="center" shrinkToFit="1"/>
    </xf>
    <xf numFmtId="41" fontId="23" fillId="0" borderId="25" xfId="0" applyNumberFormat="1" applyFont="1" applyBorder="1" applyAlignment="1">
      <alignment horizontal="center" vertical="center" shrinkToFit="1"/>
    </xf>
    <xf numFmtId="41" fontId="23" fillId="0" borderId="19" xfId="0" applyNumberFormat="1" applyFont="1" applyBorder="1" applyAlignment="1">
      <alignment horizontal="center" vertical="center" shrinkToFit="1"/>
    </xf>
    <xf numFmtId="41" fontId="23" fillId="0" borderId="21" xfId="0" applyNumberFormat="1" applyFont="1" applyBorder="1" applyAlignment="1">
      <alignment horizontal="center" vertical="center" shrinkToFit="1"/>
    </xf>
    <xf numFmtId="41" fontId="23" fillId="0" borderId="26" xfId="0" applyNumberFormat="1" applyFont="1" applyBorder="1" applyAlignment="1">
      <alignment horizontal="center" vertical="center" shrinkToFit="1"/>
    </xf>
    <xf numFmtId="41" fontId="23" fillId="0" borderId="20" xfId="0" applyNumberFormat="1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41" fontId="23" fillId="0" borderId="27" xfId="0" applyNumberFormat="1" applyFont="1" applyBorder="1" applyAlignment="1">
      <alignment horizontal="center" vertical="center" shrinkToFit="1"/>
    </xf>
    <xf numFmtId="208" fontId="23" fillId="0" borderId="20" xfId="0" applyNumberFormat="1" applyFont="1" applyFill="1" applyBorder="1" applyAlignment="1">
      <alignment vertical="center"/>
    </xf>
    <xf numFmtId="177" fontId="23" fillId="0" borderId="28" xfId="0" applyNumberFormat="1" applyFont="1" applyBorder="1" applyAlignment="1">
      <alignment/>
    </xf>
    <xf numFmtId="208" fontId="23" fillId="0" borderId="29" xfId="0" applyNumberFormat="1" applyFont="1" applyBorder="1" applyAlignment="1">
      <alignment vertical="center" shrinkToFit="1"/>
    </xf>
    <xf numFmtId="208" fontId="23" fillId="0" borderId="30" xfId="0" applyNumberFormat="1" applyFont="1" applyBorder="1" applyAlignment="1">
      <alignment vertical="center" shrinkToFit="1"/>
    </xf>
    <xf numFmtId="208" fontId="23" fillId="0" borderId="20" xfId="48" applyNumberFormat="1" applyFont="1" applyFill="1" applyBorder="1" applyAlignment="1">
      <alignment horizontal="right" vertical="center" shrinkToFit="1"/>
    </xf>
    <xf numFmtId="9" fontId="23" fillId="0" borderId="20" xfId="43" applyNumberFormat="1" applyFont="1" applyFill="1" applyBorder="1" applyAlignment="1">
      <alignment horizontal="right" vertical="center" shrinkToFit="1"/>
    </xf>
    <xf numFmtId="208" fontId="25" fillId="0" borderId="19" xfId="48" applyNumberFormat="1" applyFont="1" applyFill="1" applyBorder="1" applyAlignment="1">
      <alignment horizontal="right" vertical="center" shrinkToFit="1"/>
    </xf>
    <xf numFmtId="9" fontId="25" fillId="0" borderId="19" xfId="43" applyNumberFormat="1" applyFont="1" applyFill="1" applyBorder="1" applyAlignment="1">
      <alignment horizontal="right" vertical="center" shrinkToFit="1"/>
    </xf>
    <xf numFmtId="208" fontId="25" fillId="0" borderId="20" xfId="48" applyNumberFormat="1" applyFont="1" applyFill="1" applyBorder="1" applyAlignment="1">
      <alignment horizontal="right" vertical="center" shrinkToFit="1"/>
    </xf>
    <xf numFmtId="9" fontId="25" fillId="0" borderId="20" xfId="43" applyNumberFormat="1" applyFont="1" applyFill="1" applyBorder="1" applyAlignment="1">
      <alignment horizontal="right" vertical="center" shrinkToFit="1"/>
    </xf>
    <xf numFmtId="9" fontId="23" fillId="0" borderId="21" xfId="43" applyNumberFormat="1" applyFont="1" applyFill="1" applyBorder="1" applyAlignment="1">
      <alignment horizontal="right" vertical="center" shrinkToFit="1"/>
    </xf>
    <xf numFmtId="208" fontId="23" fillId="0" borderId="19" xfId="48" applyNumberFormat="1" applyFont="1" applyFill="1" applyBorder="1" applyAlignment="1">
      <alignment horizontal="right" vertical="center" shrinkToFit="1"/>
    </xf>
    <xf numFmtId="9" fontId="23" fillId="0" borderId="19" xfId="43" applyNumberFormat="1" applyFont="1" applyFill="1" applyBorder="1" applyAlignment="1">
      <alignment horizontal="right" vertical="center" shrinkToFit="1"/>
    </xf>
    <xf numFmtId="0" fontId="23" fillId="0" borderId="21" xfId="0" applyNumberFormat="1" applyFont="1" applyBorder="1" applyAlignment="1">
      <alignment horizontal="center" vertical="center" shrinkToFit="1"/>
    </xf>
    <xf numFmtId="208" fontId="23" fillId="0" borderId="20" xfId="0" applyNumberFormat="1" applyFont="1" applyFill="1" applyBorder="1" applyAlignment="1">
      <alignment vertical="center" shrinkToFit="1"/>
    </xf>
    <xf numFmtId="208" fontId="23" fillId="0" borderId="19" xfId="0" applyNumberFormat="1" applyFont="1" applyFill="1" applyBorder="1" applyAlignment="1">
      <alignment vertical="center" shrinkToFit="1"/>
    </xf>
    <xf numFmtId="208" fontId="23" fillId="0" borderId="19" xfId="0" applyNumberFormat="1" applyFont="1" applyFill="1" applyBorder="1" applyAlignment="1">
      <alignment vertical="center"/>
    </xf>
    <xf numFmtId="208" fontId="23" fillId="0" borderId="24" xfId="0" applyNumberFormat="1" applyFont="1" applyBorder="1" applyAlignment="1">
      <alignment vertical="center" shrinkToFit="1"/>
    </xf>
    <xf numFmtId="41" fontId="28" fillId="21" borderId="24" xfId="0" applyNumberFormat="1" applyFont="1" applyFill="1" applyBorder="1" applyAlignment="1">
      <alignment horizontal="center" vertical="center"/>
    </xf>
    <xf numFmtId="41" fontId="25" fillId="21" borderId="31" xfId="0" applyNumberFormat="1" applyFont="1" applyFill="1" applyBorder="1" applyAlignment="1">
      <alignment horizontal="center" vertical="center" shrinkToFit="1"/>
    </xf>
    <xf numFmtId="41" fontId="25" fillId="21" borderId="24" xfId="0" applyNumberFormat="1" applyFont="1" applyFill="1" applyBorder="1" applyAlignment="1">
      <alignment horizontal="center" vertical="center" shrinkToFit="1"/>
    </xf>
    <xf numFmtId="208" fontId="25" fillId="21" borderId="24" xfId="48" applyNumberFormat="1" applyFont="1" applyFill="1" applyBorder="1" applyAlignment="1">
      <alignment horizontal="right" vertical="center" shrinkToFit="1"/>
    </xf>
    <xf numFmtId="9" fontId="25" fillId="21" borderId="24" xfId="43" applyNumberFormat="1" applyFont="1" applyFill="1" applyBorder="1" applyAlignment="1">
      <alignment horizontal="right" vertical="center" shrinkToFit="1"/>
    </xf>
    <xf numFmtId="3" fontId="26" fillId="21" borderId="32" xfId="0" applyNumberFormat="1" applyFont="1" applyFill="1" applyBorder="1" applyAlignment="1">
      <alignment horizontal="center"/>
    </xf>
    <xf numFmtId="177" fontId="26" fillId="21" borderId="18" xfId="0" applyNumberFormat="1" applyFont="1" applyFill="1" applyBorder="1" applyAlignment="1">
      <alignment vertical="center"/>
    </xf>
    <xf numFmtId="208" fontId="25" fillId="21" borderId="24" xfId="0" applyNumberFormat="1" applyFont="1" applyFill="1" applyBorder="1" applyAlignment="1">
      <alignment vertical="center" shrinkToFit="1"/>
    </xf>
    <xf numFmtId="177" fontId="26" fillId="21" borderId="18" xfId="0" applyNumberFormat="1" applyFont="1" applyFill="1" applyBorder="1" applyAlignment="1">
      <alignment/>
    </xf>
    <xf numFmtId="177" fontId="26" fillId="21" borderId="32" xfId="0" applyNumberFormat="1" applyFont="1" applyFill="1" applyBorder="1" applyAlignment="1">
      <alignment horizontal="center"/>
    </xf>
    <xf numFmtId="41" fontId="26" fillId="21" borderId="32" xfId="0" applyNumberFormat="1" applyFont="1" applyFill="1" applyBorder="1" applyAlignment="1">
      <alignment horizontal="center" vertical="center" shrinkToFit="1"/>
    </xf>
    <xf numFmtId="0" fontId="25" fillId="21" borderId="33" xfId="0" applyFont="1" applyFill="1" applyBorder="1" applyAlignment="1">
      <alignment horizontal="center"/>
    </xf>
    <xf numFmtId="177" fontId="25" fillId="21" borderId="22" xfId="0" applyNumberFormat="1" applyFont="1" applyFill="1" applyBorder="1" applyAlignment="1">
      <alignment/>
    </xf>
    <xf numFmtId="0" fontId="25" fillId="21" borderId="24" xfId="0" applyFont="1" applyFill="1" applyBorder="1" applyAlignment="1">
      <alignment horizontal="center" vertical="center"/>
    </xf>
    <xf numFmtId="208" fontId="25" fillId="21" borderId="24" xfId="0" applyNumberFormat="1" applyFont="1" applyFill="1" applyBorder="1" applyAlignment="1">
      <alignment vertical="center"/>
    </xf>
    <xf numFmtId="177" fontId="25" fillId="21" borderId="32" xfId="0" applyNumberFormat="1" applyFont="1" applyFill="1" applyBorder="1" applyAlignment="1">
      <alignment horizontal="center"/>
    </xf>
    <xf numFmtId="177" fontId="25" fillId="21" borderId="33" xfId="0" applyNumberFormat="1" applyFont="1" applyFill="1" applyBorder="1" applyAlignment="1">
      <alignment horizontal="center"/>
    </xf>
    <xf numFmtId="177" fontId="25" fillId="21" borderId="18" xfId="0" applyNumberFormat="1" applyFont="1" applyFill="1" applyBorder="1" applyAlignment="1">
      <alignment/>
    </xf>
    <xf numFmtId="41" fontId="25" fillId="21" borderId="20" xfId="0" applyNumberFormat="1" applyFont="1" applyFill="1" applyBorder="1" applyAlignment="1">
      <alignment horizontal="center" vertical="center" shrinkToFit="1"/>
    </xf>
    <xf numFmtId="208" fontId="25" fillId="21" borderId="24" xfId="0" applyNumberFormat="1" applyFont="1" applyFill="1" applyBorder="1" applyAlignment="1">
      <alignment horizontal="right" vertical="center" shrinkToFi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6" fontId="30" fillId="0" borderId="0" xfId="0" applyNumberFormat="1" applyFont="1" applyAlignment="1">
      <alignment/>
    </xf>
    <xf numFmtId="201" fontId="30" fillId="0" borderId="0" xfId="0" applyNumberFormat="1" applyFont="1" applyAlignment="1">
      <alignment/>
    </xf>
    <xf numFmtId="201" fontId="30" fillId="0" borderId="0" xfId="0" applyNumberFormat="1" applyFont="1" applyAlignment="1">
      <alignment horizontal="right"/>
    </xf>
    <xf numFmtId="201" fontId="30" fillId="0" borderId="0" xfId="48" applyNumberFormat="1" applyFont="1" applyAlignment="1">
      <alignment horizontal="right"/>
    </xf>
    <xf numFmtId="201" fontId="30" fillId="0" borderId="0" xfId="48" applyNumberFormat="1" applyFont="1" applyAlignment="1">
      <alignment/>
    </xf>
    <xf numFmtId="0" fontId="30" fillId="0" borderId="0" xfId="0" applyFont="1" applyAlignment="1">
      <alignment vertical="center"/>
    </xf>
    <xf numFmtId="201" fontId="0" fillId="0" borderId="0" xfId="0" applyNumberFormat="1" applyAlignment="1">
      <alignment/>
    </xf>
    <xf numFmtId="208" fontId="23" fillId="0" borderId="34" xfId="0" applyNumberFormat="1" applyFont="1" applyBorder="1" applyAlignment="1">
      <alignment vertical="center" shrinkToFit="1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41" fontId="28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23" fillId="21" borderId="20" xfId="0" applyFont="1" applyFill="1" applyBorder="1" applyAlignment="1">
      <alignment horizontal="center" vertical="center" shrinkToFit="1"/>
    </xf>
    <xf numFmtId="177" fontId="28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7" fontId="23" fillId="0" borderId="0" xfId="0" applyNumberFormat="1" applyFont="1" applyAlignment="1">
      <alignment/>
    </xf>
    <xf numFmtId="0" fontId="24" fillId="0" borderId="0" xfId="0" applyFont="1" applyAlignment="1">
      <alignment/>
    </xf>
    <xf numFmtId="177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208" fontId="28" fillId="0" borderId="0" xfId="0" applyNumberFormat="1" applyFont="1" applyBorder="1" applyAlignment="1">
      <alignment/>
    </xf>
    <xf numFmtId="41" fontId="28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8" fillId="0" borderId="16" xfId="0" applyFont="1" applyBorder="1" applyAlignment="1">
      <alignment/>
    </xf>
    <xf numFmtId="0" fontId="33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208" fontId="28" fillId="0" borderId="16" xfId="0" applyNumberFormat="1" applyFont="1" applyBorder="1" applyAlignment="1">
      <alignment/>
    </xf>
    <xf numFmtId="41" fontId="28" fillId="0" borderId="16" xfId="0" applyNumberFormat="1" applyFont="1" applyBorder="1" applyAlignment="1">
      <alignment/>
    </xf>
    <xf numFmtId="0" fontId="32" fillId="0" borderId="16" xfId="0" applyFont="1" applyBorder="1" applyAlignment="1">
      <alignment horizontal="center"/>
    </xf>
    <xf numFmtId="0" fontId="32" fillId="0" borderId="16" xfId="0" applyFont="1" applyBorder="1" applyAlignment="1">
      <alignment/>
    </xf>
    <xf numFmtId="0" fontId="23" fillId="21" borderId="21" xfId="0" applyNumberFormat="1" applyFont="1" applyFill="1" applyBorder="1" applyAlignment="1">
      <alignment horizontal="center" vertical="center" shrinkToFit="1"/>
    </xf>
    <xf numFmtId="0" fontId="23" fillId="21" borderId="21" xfId="48" applyNumberFormat="1" applyFont="1" applyFill="1" applyBorder="1" applyAlignment="1">
      <alignment horizontal="center" vertical="center" shrinkToFit="1"/>
    </xf>
    <xf numFmtId="41" fontId="23" fillId="21" borderId="24" xfId="0" applyNumberFormat="1" applyFont="1" applyFill="1" applyBorder="1" applyAlignment="1">
      <alignment horizontal="center" vertical="center"/>
    </xf>
    <xf numFmtId="208" fontId="23" fillId="21" borderId="24" xfId="0" applyNumberFormat="1" applyFont="1" applyFill="1" applyBorder="1" applyAlignment="1">
      <alignment horizontal="center" vertical="center"/>
    </xf>
    <xf numFmtId="0" fontId="26" fillId="21" borderId="32" xfId="0" applyFont="1" applyFill="1" applyBorder="1" applyAlignment="1">
      <alignment horizontal="center" vertical="center"/>
    </xf>
    <xf numFmtId="41" fontId="26" fillId="21" borderId="18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41" fontId="23" fillId="0" borderId="19" xfId="0" applyNumberFormat="1" applyFont="1" applyBorder="1" applyAlignment="1">
      <alignment horizontal="center" vertical="center" wrapText="1" shrinkToFit="1"/>
    </xf>
    <xf numFmtId="208" fontId="23" fillId="0" borderId="21" xfId="0" applyNumberFormat="1" applyFont="1" applyBorder="1" applyAlignment="1">
      <alignment horizontal="right" vertical="center" shrinkToFit="1"/>
    </xf>
    <xf numFmtId="208" fontId="23" fillId="0" borderId="21" xfId="0" applyNumberFormat="1" applyFont="1" applyFill="1" applyBorder="1" applyAlignment="1">
      <alignment horizontal="right" vertical="center" shrinkToFit="1"/>
    </xf>
    <xf numFmtId="9" fontId="23" fillId="0" borderId="21" xfId="43" applyNumberFormat="1" applyFont="1" applyBorder="1" applyAlignment="1">
      <alignment horizontal="right" vertical="center" shrinkToFit="1"/>
    </xf>
    <xf numFmtId="41" fontId="24" fillId="0" borderId="18" xfId="0" applyNumberFormat="1" applyFont="1" applyBorder="1" applyAlignment="1">
      <alignment horizontal="center" vertical="center" shrinkToFit="1"/>
    </xf>
    <xf numFmtId="208" fontId="23" fillId="0" borderId="19" xfId="0" applyNumberFormat="1" applyFont="1" applyBorder="1" applyAlignment="1">
      <alignment horizontal="right" vertical="center" shrinkToFit="1"/>
    </xf>
    <xf numFmtId="41" fontId="23" fillId="0" borderId="19" xfId="0" applyNumberFormat="1" applyFont="1" applyBorder="1" applyAlignment="1">
      <alignment horizontal="right" vertical="center" shrinkToFit="1"/>
    </xf>
    <xf numFmtId="9" fontId="23" fillId="0" borderId="19" xfId="43" applyNumberFormat="1" applyFont="1" applyBorder="1" applyAlignment="1">
      <alignment horizontal="right" vertical="center" shrinkToFit="1"/>
    </xf>
    <xf numFmtId="41" fontId="25" fillId="21" borderId="24" xfId="0" applyNumberFormat="1" applyFont="1" applyFill="1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23" fillId="24" borderId="0" xfId="0" applyFont="1" applyFill="1" applyAlignment="1">
      <alignment/>
    </xf>
    <xf numFmtId="41" fontId="23" fillId="0" borderId="23" xfId="0" applyNumberFormat="1" applyFont="1" applyBorder="1" applyAlignment="1">
      <alignment vertical="center" shrinkToFit="1"/>
    </xf>
    <xf numFmtId="0" fontId="25" fillId="21" borderId="32" xfId="0" applyFont="1" applyFill="1" applyBorder="1" applyAlignment="1">
      <alignment horizontal="center" vertical="center"/>
    </xf>
    <xf numFmtId="178" fontId="25" fillId="21" borderId="18" xfId="0" applyNumberFormat="1" applyFont="1" applyFill="1" applyBorder="1" applyAlignment="1">
      <alignment vertical="center" shrinkToFit="1"/>
    </xf>
    <xf numFmtId="41" fontId="23" fillId="0" borderId="25" xfId="0" applyNumberFormat="1" applyFont="1" applyBorder="1" applyAlignment="1">
      <alignment vertical="center" shrinkToFit="1"/>
    </xf>
    <xf numFmtId="0" fontId="23" fillId="0" borderId="32" xfId="0" applyFont="1" applyBorder="1" applyAlignment="1">
      <alignment horizontal="right" vertical="center"/>
    </xf>
    <xf numFmtId="178" fontId="26" fillId="21" borderId="18" xfId="0" applyNumberFormat="1" applyFont="1" applyFill="1" applyBorder="1" applyAlignment="1">
      <alignment vertical="center" shrinkToFit="1"/>
    </xf>
    <xf numFmtId="178" fontId="24" fillId="0" borderId="18" xfId="0" applyNumberFormat="1" applyFont="1" applyBorder="1" applyAlignment="1">
      <alignment vertical="center" shrinkToFit="1"/>
    </xf>
    <xf numFmtId="41" fontId="23" fillId="0" borderId="19" xfId="43" applyNumberFormat="1" applyFont="1" applyBorder="1" applyAlignment="1">
      <alignment horizontal="right" vertical="center" shrinkToFit="1"/>
    </xf>
    <xf numFmtId="0" fontId="24" fillId="0" borderId="35" xfId="0" applyFont="1" applyBorder="1" applyAlignment="1">
      <alignment horizontal="right" vertical="center"/>
    </xf>
    <xf numFmtId="208" fontId="23" fillId="0" borderId="20" xfId="0" applyNumberFormat="1" applyFont="1" applyBorder="1" applyAlignment="1">
      <alignment horizontal="right" vertical="center" shrinkToFit="1"/>
    </xf>
    <xf numFmtId="0" fontId="25" fillId="21" borderId="20" xfId="0" applyFont="1" applyFill="1" applyBorder="1" applyAlignment="1">
      <alignment horizontal="center" vertical="center" shrinkToFit="1"/>
    </xf>
    <xf numFmtId="208" fontId="23" fillId="0" borderId="24" xfId="0" applyNumberFormat="1" applyFont="1" applyBorder="1" applyAlignment="1">
      <alignment vertical="center"/>
    </xf>
    <xf numFmtId="208" fontId="23" fillId="0" borderId="24" xfId="0" applyNumberFormat="1" applyFont="1" applyBorder="1" applyAlignment="1">
      <alignment horizontal="right" vertical="center" shrinkToFit="1"/>
    </xf>
    <xf numFmtId="208" fontId="25" fillId="21" borderId="20" xfId="0" applyNumberFormat="1" applyFont="1" applyFill="1" applyBorder="1" applyAlignment="1">
      <alignment horizontal="right" vertical="center" shrinkToFit="1"/>
    </xf>
    <xf numFmtId="41" fontId="26" fillId="21" borderId="24" xfId="0" applyNumberFormat="1" applyFont="1" applyFill="1" applyBorder="1" applyAlignment="1">
      <alignment horizontal="center" vertical="center" shrinkToFit="1"/>
    </xf>
    <xf numFmtId="208" fontId="28" fillId="0" borderId="0" xfId="0" applyNumberFormat="1" applyFont="1" applyAlignment="1">
      <alignment/>
    </xf>
    <xf numFmtId="41" fontId="34" fillId="0" borderId="0" xfId="48" applyFont="1" applyBorder="1" applyAlignment="1">
      <alignment horizontal="center"/>
    </xf>
    <xf numFmtId="41" fontId="28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8" fillId="0" borderId="24" xfId="0" applyFont="1" applyBorder="1" applyAlignment="1">
      <alignment/>
    </xf>
    <xf numFmtId="0" fontId="25" fillId="21" borderId="21" xfId="0" applyNumberFormat="1" applyFont="1" applyFill="1" applyBorder="1" applyAlignment="1">
      <alignment horizontal="center" vertical="center" shrinkToFit="1"/>
    </xf>
    <xf numFmtId="0" fontId="25" fillId="21" borderId="21" xfId="48" applyNumberFormat="1" applyFont="1" applyFill="1" applyBorder="1" applyAlignment="1">
      <alignment horizontal="center" vertical="center" shrinkToFit="1"/>
    </xf>
    <xf numFmtId="41" fontId="25" fillId="21" borderId="32" xfId="0" applyNumberFormat="1" applyFont="1" applyFill="1" applyBorder="1" applyAlignment="1">
      <alignment horizontal="center" vertical="center" wrapText="1"/>
    </xf>
    <xf numFmtId="41" fontId="25" fillId="21" borderId="36" xfId="0" applyNumberFormat="1" applyFont="1" applyFill="1" applyBorder="1" applyAlignment="1">
      <alignment horizontal="center" vertical="center" wrapText="1"/>
    </xf>
    <xf numFmtId="9" fontId="25" fillId="21" borderId="32" xfId="43" applyNumberFormat="1" applyFont="1" applyFill="1" applyBorder="1" applyAlignment="1">
      <alignment horizontal="right" vertical="center" shrinkToFit="1"/>
    </xf>
    <xf numFmtId="208" fontId="25" fillId="21" borderId="24" xfId="0" applyNumberFormat="1" applyFont="1" applyFill="1" applyBorder="1" applyAlignment="1">
      <alignment horizontal="center" vertical="center" shrinkToFit="1"/>
    </xf>
    <xf numFmtId="9" fontId="25" fillId="21" borderId="36" xfId="43" applyNumberFormat="1" applyFont="1" applyFill="1" applyBorder="1" applyAlignment="1">
      <alignment horizontal="right" vertical="center" shrinkToFit="1"/>
    </xf>
    <xf numFmtId="0" fontId="23" fillId="0" borderId="0" xfId="0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1" fontId="25" fillId="21" borderId="23" xfId="0" applyNumberFormat="1" applyFont="1" applyFill="1" applyBorder="1" applyAlignment="1">
      <alignment horizontal="center" vertical="center" shrinkToFit="1"/>
    </xf>
    <xf numFmtId="9" fontId="23" fillId="0" borderId="32" xfId="43" applyNumberFormat="1" applyFont="1" applyBorder="1" applyAlignment="1">
      <alignment horizontal="right" vertical="center" shrinkToFit="1"/>
    </xf>
    <xf numFmtId="9" fontId="23" fillId="0" borderId="36" xfId="43" applyNumberFormat="1" applyFont="1" applyBorder="1" applyAlignment="1">
      <alignment horizontal="right" vertical="center" shrinkToFit="1"/>
    </xf>
    <xf numFmtId="0" fontId="23" fillId="0" borderId="24" xfId="0" applyNumberFormat="1" applyFont="1" applyBorder="1" applyAlignment="1">
      <alignment horizontal="center" vertical="center" shrinkToFit="1"/>
    </xf>
    <xf numFmtId="41" fontId="23" fillId="0" borderId="0" xfId="0" applyNumberFormat="1" applyFont="1" applyAlignment="1">
      <alignment vertical="center"/>
    </xf>
    <xf numFmtId="41" fontId="23" fillId="0" borderId="21" xfId="0" applyNumberFormat="1" applyFont="1" applyFill="1" applyBorder="1" applyAlignment="1">
      <alignment horizontal="center" vertical="center" shrinkToFit="1"/>
    </xf>
    <xf numFmtId="0" fontId="25" fillId="21" borderId="37" xfId="0" applyFont="1" applyFill="1" applyBorder="1" applyAlignment="1">
      <alignment horizontal="center" vertical="center"/>
    </xf>
    <xf numFmtId="41" fontId="23" fillId="0" borderId="24" xfId="0" applyNumberFormat="1" applyFont="1" applyBorder="1" applyAlignment="1">
      <alignment horizontal="center" vertical="center" wrapText="1" shrinkToFit="1"/>
    </xf>
    <xf numFmtId="208" fontId="23" fillId="0" borderId="38" xfId="0" applyNumberFormat="1" applyFont="1" applyBorder="1" applyAlignment="1">
      <alignment horizontal="right" vertical="center" shrinkToFit="1"/>
    </xf>
    <xf numFmtId="0" fontId="23" fillId="24" borderId="0" xfId="0" applyFont="1" applyFill="1" applyAlignment="1">
      <alignment vertical="center"/>
    </xf>
    <xf numFmtId="41" fontId="23" fillId="0" borderId="14" xfId="0" applyNumberFormat="1" applyFont="1" applyBorder="1" applyAlignment="1">
      <alignment vertical="center"/>
    </xf>
    <xf numFmtId="41" fontId="23" fillId="0" borderId="0" xfId="48" applyNumberFormat="1" applyFont="1" applyAlignment="1">
      <alignment vertical="center"/>
    </xf>
    <xf numFmtId="41" fontId="23" fillId="0" borderId="0" xfId="48" applyFont="1" applyAlignment="1">
      <alignment vertical="center"/>
    </xf>
    <xf numFmtId="41" fontId="23" fillId="0" borderId="38" xfId="0" applyNumberFormat="1" applyFont="1" applyBorder="1" applyAlignment="1">
      <alignment horizontal="center" vertical="center" shrinkToFit="1"/>
    </xf>
    <xf numFmtId="208" fontId="23" fillId="0" borderId="38" xfId="0" applyNumberFormat="1" applyFont="1" applyBorder="1" applyAlignment="1">
      <alignment vertical="center" shrinkToFit="1"/>
    </xf>
    <xf numFmtId="9" fontId="23" fillId="0" borderId="39" xfId="43" applyNumberFormat="1" applyFont="1" applyBorder="1" applyAlignment="1">
      <alignment horizontal="right" vertical="center" shrinkToFit="1"/>
    </xf>
    <xf numFmtId="0" fontId="34" fillId="0" borderId="0" xfId="0" applyFont="1" applyAlignment="1">
      <alignment/>
    </xf>
    <xf numFmtId="177" fontId="24" fillId="0" borderId="18" xfId="0" applyNumberFormat="1" applyFont="1" applyFill="1" applyBorder="1" applyAlignment="1">
      <alignment/>
    </xf>
    <xf numFmtId="0" fontId="23" fillId="0" borderId="21" xfId="0" applyFont="1" applyBorder="1" applyAlignment="1">
      <alignment horizontal="center" vertical="center" shrinkToFit="1"/>
    </xf>
    <xf numFmtId="208" fontId="23" fillId="0" borderId="19" xfId="0" applyNumberFormat="1" applyFont="1" applyFill="1" applyBorder="1" applyAlignment="1">
      <alignment horizontal="right" vertical="center" shrinkToFit="1"/>
    </xf>
    <xf numFmtId="177" fontId="23" fillId="0" borderId="18" xfId="0" applyNumberFormat="1" applyFont="1" applyFill="1" applyBorder="1" applyAlignment="1">
      <alignment/>
    </xf>
    <xf numFmtId="41" fontId="23" fillId="0" borderId="23" xfId="0" applyNumberFormat="1" applyFont="1" applyBorder="1" applyAlignment="1">
      <alignment horizontal="center" vertical="center" wrapText="1" shrinkToFit="1"/>
    </xf>
    <xf numFmtId="41" fontId="23" fillId="0" borderId="25" xfId="0" applyNumberFormat="1" applyFont="1" applyBorder="1" applyAlignment="1">
      <alignment horizontal="center" vertical="center" wrapText="1" shrinkToFit="1"/>
    </xf>
    <xf numFmtId="41" fontId="23" fillId="0" borderId="20" xfId="0" applyNumberFormat="1" applyFont="1" applyBorder="1" applyAlignment="1">
      <alignment horizontal="center" vertical="center" wrapText="1" shrinkToFit="1"/>
    </xf>
    <xf numFmtId="0" fontId="23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49" fontId="23" fillId="0" borderId="19" xfId="48" applyNumberFormat="1" applyFont="1" applyFill="1" applyBorder="1" applyAlignment="1">
      <alignment horizontal="right" vertical="center" shrinkToFit="1"/>
    </xf>
    <xf numFmtId="41" fontId="28" fillId="0" borderId="21" xfId="0" applyNumberFormat="1" applyFont="1" applyBorder="1" applyAlignment="1">
      <alignment horizontal="center" vertical="center" shrinkToFit="1"/>
    </xf>
    <xf numFmtId="208" fontId="23" fillId="0" borderId="19" xfId="49" applyNumberFormat="1" applyFont="1" applyFill="1" applyBorder="1" applyAlignment="1">
      <alignment horizontal="right" vertical="center" shrinkToFit="1"/>
    </xf>
    <xf numFmtId="49" fontId="23" fillId="0" borderId="34" xfId="0" applyNumberFormat="1" applyFont="1" applyBorder="1" applyAlignment="1">
      <alignment horizontal="right" vertical="center" shrinkToFit="1"/>
    </xf>
    <xf numFmtId="49" fontId="23" fillId="0" borderId="19" xfId="0" applyNumberFormat="1" applyFont="1" applyBorder="1" applyAlignment="1">
      <alignment horizontal="right" vertical="center" shrinkToFit="1"/>
    </xf>
    <xf numFmtId="0" fontId="23" fillId="21" borderId="40" xfId="0" applyNumberFormat="1" applyFont="1" applyFill="1" applyBorder="1" applyAlignment="1">
      <alignment horizontal="center" vertical="center" shrinkToFit="1"/>
    </xf>
    <xf numFmtId="0" fontId="23" fillId="21" borderId="40" xfId="48" applyNumberFormat="1" applyFont="1" applyFill="1" applyBorder="1" applyAlignment="1">
      <alignment horizontal="center" vertical="center" shrinkToFit="1"/>
    </xf>
    <xf numFmtId="41" fontId="40" fillId="0" borderId="18" xfId="0" applyNumberFormat="1" applyFont="1" applyBorder="1" applyAlignment="1">
      <alignment horizontal="center" vertical="center" shrinkToFit="1"/>
    </xf>
    <xf numFmtId="0" fontId="34" fillId="0" borderId="21" xfId="0" applyNumberFormat="1" applyFont="1" applyBorder="1" applyAlignment="1">
      <alignment horizontal="center" vertical="top" wrapText="1" shrinkToFit="1"/>
    </xf>
    <xf numFmtId="0" fontId="34" fillId="0" borderId="19" xfId="0" applyNumberFormat="1" applyFont="1" applyBorder="1" applyAlignment="1">
      <alignment vertical="top" wrapText="1" shrinkToFit="1"/>
    </xf>
    <xf numFmtId="177" fontId="40" fillId="0" borderId="18" xfId="0" applyNumberFormat="1" applyFont="1" applyFill="1" applyBorder="1" applyAlignment="1">
      <alignment/>
    </xf>
    <xf numFmtId="41" fontId="40" fillId="0" borderId="22" xfId="0" applyNumberFormat="1" applyFont="1" applyBorder="1" applyAlignment="1">
      <alignment horizontal="center" vertical="center" shrinkToFit="1"/>
    </xf>
    <xf numFmtId="178" fontId="41" fillId="21" borderId="18" xfId="0" applyNumberFormat="1" applyFont="1" applyFill="1" applyBorder="1" applyAlignment="1">
      <alignment vertical="center" shrinkToFit="1"/>
    </xf>
    <xf numFmtId="41" fontId="40" fillId="0" borderId="18" xfId="0" applyNumberFormat="1" applyFont="1" applyBorder="1" applyAlignment="1">
      <alignment vertical="center" shrinkToFit="1"/>
    </xf>
    <xf numFmtId="0" fontId="23" fillId="0" borderId="20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41" fontId="0" fillId="25" borderId="45" xfId="0" applyNumberFormat="1" applyFill="1" applyBorder="1" applyAlignment="1">
      <alignment vertical="center"/>
    </xf>
    <xf numFmtId="41" fontId="0" fillId="0" borderId="45" xfId="0" applyNumberFormat="1" applyBorder="1" applyAlignment="1">
      <alignment vertical="center"/>
    </xf>
    <xf numFmtId="0" fontId="30" fillId="0" borderId="45" xfId="0" applyFont="1" applyBorder="1" applyAlignment="1">
      <alignment/>
    </xf>
    <xf numFmtId="0" fontId="30" fillId="0" borderId="45" xfId="0" applyFont="1" applyBorder="1" applyAlignment="1">
      <alignment horizontal="center"/>
    </xf>
    <xf numFmtId="0" fontId="0" fillId="0" borderId="45" xfId="0" applyBorder="1" applyAlignment="1">
      <alignment vertical="center"/>
    </xf>
    <xf numFmtId="41" fontId="0" fillId="0" borderId="46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177" fontId="23" fillId="0" borderId="32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208" fontId="23" fillId="0" borderId="48" xfId="0" applyNumberFormat="1" applyFont="1" applyBorder="1" applyAlignment="1">
      <alignment horizontal="right" vertical="center" shrinkToFit="1"/>
    </xf>
    <xf numFmtId="0" fontId="42" fillId="0" borderId="45" xfId="0" applyFont="1" applyBorder="1" applyAlignment="1">
      <alignment horizontal="center" vertical="center"/>
    </xf>
    <xf numFmtId="0" fontId="42" fillId="0" borderId="45" xfId="0" applyFont="1" applyBorder="1" applyAlignment="1">
      <alignment vertical="center"/>
    </xf>
    <xf numFmtId="3" fontId="24" fillId="0" borderId="32" xfId="0" applyNumberFormat="1" applyFont="1" applyBorder="1" applyAlignment="1">
      <alignment horizontal="right"/>
    </xf>
    <xf numFmtId="3" fontId="24" fillId="0" borderId="32" xfId="0" applyNumberFormat="1" applyFont="1" applyBorder="1" applyAlignment="1">
      <alignment horizontal="right" wrapText="1"/>
    </xf>
    <xf numFmtId="0" fontId="24" fillId="0" borderId="32" xfId="0" applyFont="1" applyBorder="1" applyAlignment="1">
      <alignment horizontal="right"/>
    </xf>
    <xf numFmtId="0" fontId="40" fillId="0" borderId="32" xfId="0" applyFont="1" applyBorder="1" applyAlignment="1">
      <alignment horizontal="right"/>
    </xf>
    <xf numFmtId="177" fontId="24" fillId="0" borderId="32" xfId="0" applyNumberFormat="1" applyFont="1" applyBorder="1" applyAlignment="1">
      <alignment horizontal="right" wrapText="1"/>
    </xf>
    <xf numFmtId="177" fontId="24" fillId="0" borderId="32" xfId="0" applyNumberFormat="1" applyFont="1" applyBorder="1" applyAlignment="1">
      <alignment horizontal="right"/>
    </xf>
    <xf numFmtId="177" fontId="40" fillId="0" borderId="32" xfId="0" applyNumberFormat="1" applyFont="1" applyBorder="1" applyAlignment="1">
      <alignment horizontal="right"/>
    </xf>
    <xf numFmtId="0" fontId="24" fillId="0" borderId="32" xfId="0" applyFont="1" applyFill="1" applyBorder="1" applyAlignment="1">
      <alignment horizontal="right"/>
    </xf>
    <xf numFmtId="0" fontId="23" fillId="0" borderId="32" xfId="0" applyFont="1" applyBorder="1" applyAlignment="1">
      <alignment horizontal="right"/>
    </xf>
    <xf numFmtId="177" fontId="24" fillId="0" borderId="32" xfId="0" applyNumberFormat="1" applyFont="1" applyFill="1" applyBorder="1" applyAlignment="1">
      <alignment horizontal="right"/>
    </xf>
    <xf numFmtId="177" fontId="23" fillId="0" borderId="32" xfId="0" applyNumberFormat="1" applyFont="1" applyBorder="1" applyAlignment="1">
      <alignment horizontal="right" wrapText="1"/>
    </xf>
    <xf numFmtId="0" fontId="23" fillId="0" borderId="49" xfId="0" applyFont="1" applyBorder="1" applyAlignment="1">
      <alignment horizontal="right" vertical="center"/>
    </xf>
    <xf numFmtId="0" fontId="34" fillId="0" borderId="19" xfId="0" applyNumberFormat="1" applyFont="1" applyBorder="1" applyAlignment="1">
      <alignment horizontal="center" vertical="top" wrapText="1" shrinkToFit="1"/>
    </xf>
    <xf numFmtId="0" fontId="32" fillId="0" borderId="0" xfId="0" applyFont="1" applyAlignment="1">
      <alignment horizontal="right"/>
    </xf>
    <xf numFmtId="184" fontId="23" fillId="0" borderId="32" xfId="0" applyNumberFormat="1" applyFont="1" applyBorder="1" applyAlignment="1">
      <alignment horizontal="right" vertical="center"/>
    </xf>
    <xf numFmtId="184" fontId="23" fillId="0" borderId="18" xfId="0" applyNumberFormat="1" applyFont="1" applyBorder="1" applyAlignment="1">
      <alignment vertical="center" shrinkToFit="1"/>
    </xf>
    <xf numFmtId="41" fontId="23" fillId="0" borderId="21" xfId="0" applyNumberFormat="1" applyFont="1" applyBorder="1" applyAlignment="1">
      <alignment vertical="center" shrinkToFit="1"/>
    </xf>
    <xf numFmtId="41" fontId="40" fillId="0" borderId="50" xfId="0" applyNumberFormat="1" applyFont="1" applyBorder="1" applyAlignment="1">
      <alignment vertical="center" shrinkToFit="1"/>
    </xf>
    <xf numFmtId="0" fontId="23" fillId="26" borderId="51" xfId="0" applyFont="1" applyFill="1" applyBorder="1" applyAlignment="1">
      <alignment horizontal="center" vertical="center"/>
    </xf>
    <xf numFmtId="41" fontId="26" fillId="26" borderId="18" xfId="0" applyNumberFormat="1" applyFont="1" applyFill="1" applyBorder="1" applyAlignment="1">
      <alignment horizontal="center" vertical="center" shrinkToFit="1"/>
    </xf>
    <xf numFmtId="0" fontId="23" fillId="26" borderId="32" xfId="0" applyFont="1" applyFill="1" applyBorder="1" applyAlignment="1">
      <alignment horizontal="center" vertical="center"/>
    </xf>
    <xf numFmtId="0" fontId="24" fillId="26" borderId="32" xfId="0" applyFont="1" applyFill="1" applyBorder="1" applyAlignment="1">
      <alignment horizontal="center" vertical="center"/>
    </xf>
    <xf numFmtId="178" fontId="26" fillId="26" borderId="18" xfId="0" applyNumberFormat="1" applyFont="1" applyFill="1" applyBorder="1" applyAlignment="1">
      <alignment vertical="center" shrinkToFit="1"/>
    </xf>
    <xf numFmtId="3" fontId="24" fillId="26" borderId="32" xfId="0" applyNumberFormat="1" applyFont="1" applyFill="1" applyBorder="1" applyAlignment="1">
      <alignment horizontal="center"/>
    </xf>
    <xf numFmtId="177" fontId="26" fillId="26" borderId="18" xfId="0" applyNumberFormat="1" applyFont="1" applyFill="1" applyBorder="1" applyAlignment="1">
      <alignment/>
    </xf>
    <xf numFmtId="3" fontId="24" fillId="26" borderId="33" xfId="0" applyNumberFormat="1" applyFont="1" applyFill="1" applyBorder="1" applyAlignment="1">
      <alignment horizontal="center"/>
    </xf>
    <xf numFmtId="177" fontId="26" fillId="26" borderId="22" xfId="0" applyNumberFormat="1" applyFont="1" applyFill="1" applyBorder="1" applyAlignment="1">
      <alignment/>
    </xf>
    <xf numFmtId="177" fontId="24" fillId="26" borderId="32" xfId="0" applyNumberFormat="1" applyFont="1" applyFill="1" applyBorder="1" applyAlignment="1">
      <alignment horizontal="center" wrapText="1"/>
    </xf>
    <xf numFmtId="0" fontId="23" fillId="26" borderId="32" xfId="0" applyFont="1" applyFill="1" applyBorder="1" applyAlignment="1">
      <alignment horizontal="center"/>
    </xf>
    <xf numFmtId="0" fontId="23" fillId="26" borderId="51" xfId="0" applyFont="1" applyFill="1" applyBorder="1" applyAlignment="1">
      <alignment horizontal="center"/>
    </xf>
    <xf numFmtId="41" fontId="23" fillId="26" borderId="32" xfId="0" applyNumberFormat="1" applyFont="1" applyFill="1" applyBorder="1" applyAlignment="1">
      <alignment horizontal="center" vertical="center" shrinkToFit="1"/>
    </xf>
    <xf numFmtId="177" fontId="24" fillId="26" borderId="32" xfId="0" applyNumberFormat="1" applyFont="1" applyFill="1" applyBorder="1" applyAlignment="1">
      <alignment horizontal="center"/>
    </xf>
    <xf numFmtId="177" fontId="24" fillId="26" borderId="32" xfId="0" applyNumberFormat="1" applyFont="1" applyFill="1" applyBorder="1" applyAlignment="1">
      <alignment horizontal="center" vertical="center"/>
    </xf>
    <xf numFmtId="177" fontId="26" fillId="26" borderId="18" xfId="0" applyNumberFormat="1" applyFont="1" applyFill="1" applyBorder="1" applyAlignment="1">
      <alignment vertical="center"/>
    </xf>
    <xf numFmtId="177" fontId="25" fillId="26" borderId="18" xfId="0" applyNumberFormat="1" applyFont="1" applyFill="1" applyBorder="1" applyAlignment="1">
      <alignment/>
    </xf>
    <xf numFmtId="0" fontId="23" fillId="0" borderId="19" xfId="0" applyFont="1" applyBorder="1" applyAlignment="1">
      <alignment vertical="center" wrapText="1"/>
    </xf>
    <xf numFmtId="0" fontId="23" fillId="0" borderId="32" xfId="0" applyFont="1" applyFill="1" applyBorder="1" applyAlignment="1">
      <alignment horizontal="right"/>
    </xf>
    <xf numFmtId="41" fontId="23" fillId="0" borderId="48" xfId="0" applyNumberFormat="1" applyFont="1" applyBorder="1" applyAlignment="1">
      <alignment horizontal="center" vertical="center" shrinkToFit="1"/>
    </xf>
    <xf numFmtId="208" fontId="23" fillId="0" borderId="38" xfId="0" applyNumberFormat="1" applyFont="1" applyFill="1" applyBorder="1" applyAlignment="1">
      <alignment vertical="center"/>
    </xf>
    <xf numFmtId="9" fontId="23" fillId="0" borderId="38" xfId="43" applyNumberFormat="1" applyFont="1" applyFill="1" applyBorder="1" applyAlignment="1">
      <alignment horizontal="right" vertical="center" shrinkToFit="1"/>
    </xf>
    <xf numFmtId="177" fontId="23" fillId="0" borderId="49" xfId="0" applyNumberFormat="1" applyFont="1" applyBorder="1" applyAlignment="1">
      <alignment horizontal="right"/>
    </xf>
    <xf numFmtId="177" fontId="23" fillId="0" borderId="50" xfId="0" applyNumberFormat="1" applyFont="1" applyBorder="1" applyAlignment="1">
      <alignment/>
    </xf>
    <xf numFmtId="208" fontId="23" fillId="0" borderId="38" xfId="0" applyNumberFormat="1" applyFont="1" applyFill="1" applyBorder="1" applyAlignment="1">
      <alignment horizontal="right" vertical="center" shrinkToFit="1"/>
    </xf>
    <xf numFmtId="0" fontId="23" fillId="0" borderId="21" xfId="0" applyNumberFormat="1" applyFont="1" applyBorder="1" applyAlignment="1">
      <alignment horizontal="right" vertical="center" shrinkToFit="1"/>
    </xf>
    <xf numFmtId="0" fontId="25" fillId="21" borderId="24" xfId="0" applyNumberFormat="1" applyFont="1" applyFill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203" fontId="23" fillId="0" borderId="21" xfId="43" applyNumberFormat="1" applyFont="1" applyFill="1" applyBorder="1" applyAlignment="1">
      <alignment horizontal="right" vertical="center" shrinkToFit="1"/>
    </xf>
    <xf numFmtId="0" fontId="23" fillId="0" borderId="38" xfId="0" applyNumberFormat="1" applyFont="1" applyBorder="1" applyAlignment="1">
      <alignment vertical="center"/>
    </xf>
    <xf numFmtId="0" fontId="23" fillId="0" borderId="21" xfId="0" applyNumberFormat="1" applyFont="1" applyFill="1" applyBorder="1" applyAlignment="1">
      <alignment horizontal="right" vertical="center" shrinkToFit="1"/>
    </xf>
    <xf numFmtId="41" fontId="23" fillId="0" borderId="48" xfId="0" applyNumberFormat="1" applyFont="1" applyBorder="1" applyAlignment="1">
      <alignment vertical="center" shrinkToFit="1"/>
    </xf>
    <xf numFmtId="41" fontId="23" fillId="0" borderId="48" xfId="0" applyNumberFormat="1" applyFont="1" applyBorder="1" applyAlignment="1">
      <alignment horizontal="right" vertical="center" shrinkToFit="1"/>
    </xf>
    <xf numFmtId="41" fontId="23" fillId="0" borderId="48" xfId="43" applyNumberFormat="1" applyFont="1" applyBorder="1" applyAlignment="1">
      <alignment horizontal="right" vertical="center" shrinkToFit="1"/>
    </xf>
    <xf numFmtId="41" fontId="41" fillId="26" borderId="22" xfId="0" applyNumberFormat="1" applyFont="1" applyFill="1" applyBorder="1" applyAlignment="1">
      <alignment horizontal="center" vertical="center" shrinkToFit="1"/>
    </xf>
    <xf numFmtId="0" fontId="23" fillId="26" borderId="33" xfId="0" applyFont="1" applyFill="1" applyBorder="1" applyAlignment="1">
      <alignment horizontal="center" vertical="center"/>
    </xf>
    <xf numFmtId="41" fontId="41" fillId="26" borderId="22" xfId="0" applyNumberFormat="1" applyFont="1" applyFill="1" applyBorder="1" applyAlignment="1">
      <alignment vertical="center" shrinkToFit="1"/>
    </xf>
    <xf numFmtId="41" fontId="23" fillId="0" borderId="20" xfId="0" applyNumberFormat="1" applyFont="1" applyBorder="1" applyAlignment="1">
      <alignment horizontal="right" vertical="center" shrinkToFit="1"/>
    </xf>
    <xf numFmtId="41" fontId="23" fillId="0" borderId="20" xfId="43" applyNumberFormat="1" applyFont="1" applyBorder="1" applyAlignment="1">
      <alignment horizontal="right" vertical="center" shrinkToFit="1"/>
    </xf>
    <xf numFmtId="0" fontId="23" fillId="0" borderId="24" xfId="0" applyNumberFormat="1" applyFont="1" applyBorder="1" applyAlignment="1">
      <alignment vertical="center" shrinkToFit="1"/>
    </xf>
    <xf numFmtId="0" fontId="23" fillId="0" borderId="24" xfId="0" applyNumberFormat="1" applyFont="1" applyBorder="1" applyAlignment="1">
      <alignment horizontal="right" vertical="center" shrinkToFit="1"/>
    </xf>
    <xf numFmtId="0" fontId="23" fillId="0" borderId="48" xfId="0" applyNumberFormat="1" applyFont="1" applyBorder="1" applyAlignment="1">
      <alignment horizontal="right" vertical="center" shrinkToFit="1"/>
    </xf>
    <xf numFmtId="0" fontId="25" fillId="21" borderId="24" xfId="0" applyNumberFormat="1" applyFont="1" applyFill="1" applyBorder="1" applyAlignment="1">
      <alignment vertical="center" shrinkToFit="1"/>
    </xf>
    <xf numFmtId="0" fontId="23" fillId="0" borderId="38" xfId="0" applyNumberFormat="1" applyFont="1" applyBorder="1" applyAlignment="1">
      <alignment vertical="center" shrinkToFit="1"/>
    </xf>
    <xf numFmtId="41" fontId="0" fillId="0" borderId="45" xfId="0" applyNumberFormat="1" applyFill="1" applyBorder="1" applyAlignment="1">
      <alignment vertical="center"/>
    </xf>
    <xf numFmtId="0" fontId="0" fillId="27" borderId="45" xfId="0" applyFill="1" applyBorder="1" applyAlignment="1">
      <alignment horizontal="center" vertical="center"/>
    </xf>
    <xf numFmtId="41" fontId="0" fillId="0" borderId="52" xfId="0" applyNumberFormat="1" applyFill="1" applyBorder="1" applyAlignment="1">
      <alignment vertical="center"/>
    </xf>
    <xf numFmtId="0" fontId="22" fillId="0" borderId="13" xfId="63" applyFont="1" applyBorder="1" applyAlignment="1">
      <alignment horizontal="left" vertical="center"/>
      <protection/>
    </xf>
    <xf numFmtId="0" fontId="22" fillId="0" borderId="0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37" fillId="0" borderId="13" xfId="63" applyFont="1" applyBorder="1" applyAlignment="1">
      <alignment horizontal="center" vertical="center"/>
      <protection/>
    </xf>
    <xf numFmtId="0" fontId="37" fillId="0" borderId="0" xfId="63" applyFont="1" applyBorder="1" applyAlignment="1">
      <alignment horizontal="center" vertical="center"/>
      <protection/>
    </xf>
    <xf numFmtId="0" fontId="37" fillId="0" borderId="14" xfId="63" applyFont="1" applyBorder="1" applyAlignment="1">
      <alignment horizontal="center" vertical="center"/>
      <protection/>
    </xf>
    <xf numFmtId="0" fontId="27" fillId="0" borderId="13" xfId="63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7" fillId="0" borderId="14" xfId="63" applyFont="1" applyBorder="1" applyAlignment="1">
      <alignment horizontal="center" vertical="center"/>
      <protection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41" fontId="23" fillId="0" borderId="21" xfId="0" applyNumberFormat="1" applyFont="1" applyBorder="1" applyAlignment="1">
      <alignment horizontal="center" vertical="center" wrapText="1" shrinkToFit="1"/>
    </xf>
    <xf numFmtId="41" fontId="23" fillId="0" borderId="19" xfId="0" applyNumberFormat="1" applyFont="1" applyBorder="1" applyAlignment="1">
      <alignment horizontal="center" vertical="center" wrapText="1" shrinkToFit="1"/>
    </xf>
    <xf numFmtId="41" fontId="23" fillId="0" borderId="23" xfId="0" applyNumberFormat="1" applyFont="1" applyBorder="1" applyAlignment="1">
      <alignment horizontal="center" vertical="center" wrapText="1" shrinkToFit="1"/>
    </xf>
    <xf numFmtId="41" fontId="23" fillId="0" borderId="25" xfId="0" applyNumberFormat="1" applyFont="1" applyBorder="1" applyAlignment="1">
      <alignment horizontal="center" vertical="center" wrapText="1" shrinkToFit="1"/>
    </xf>
    <xf numFmtId="41" fontId="25" fillId="21" borderId="24" xfId="0" applyNumberFormat="1" applyFont="1" applyFill="1" applyBorder="1" applyAlignment="1">
      <alignment horizontal="center" vertical="center"/>
    </xf>
    <xf numFmtId="41" fontId="25" fillId="21" borderId="36" xfId="0" applyNumberFormat="1" applyFont="1" applyFill="1" applyBorder="1" applyAlignment="1">
      <alignment horizontal="center" vertical="center"/>
    </xf>
    <xf numFmtId="41" fontId="25" fillId="21" borderId="2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41" fontId="25" fillId="21" borderId="33" xfId="0" applyNumberFormat="1" applyFont="1" applyFill="1" applyBorder="1" applyAlignment="1">
      <alignment horizontal="center" vertical="center"/>
    </xf>
    <xf numFmtId="41" fontId="31" fillId="0" borderId="53" xfId="0" applyNumberFormat="1" applyFont="1" applyBorder="1" applyAlignment="1">
      <alignment horizontal="center" vertical="center"/>
    </xf>
    <xf numFmtId="41" fontId="31" fillId="0" borderId="54" xfId="0" applyNumberFormat="1" applyFont="1" applyBorder="1" applyAlignment="1">
      <alignment horizontal="center" vertical="center"/>
    </xf>
    <xf numFmtId="41" fontId="31" fillId="0" borderId="40" xfId="0" applyNumberFormat="1" applyFont="1" applyBorder="1" applyAlignment="1">
      <alignment horizontal="center" vertical="center"/>
    </xf>
    <xf numFmtId="41" fontId="31" fillId="0" borderId="55" xfId="0" applyNumberFormat="1" applyFont="1" applyBorder="1" applyAlignment="1">
      <alignment horizontal="center" vertical="center"/>
    </xf>
    <xf numFmtId="41" fontId="31" fillId="0" borderId="56" xfId="0" applyNumberFormat="1" applyFont="1" applyBorder="1" applyAlignment="1">
      <alignment horizontal="center" vertical="center"/>
    </xf>
    <xf numFmtId="41" fontId="25" fillId="21" borderId="26" xfId="0" applyNumberFormat="1" applyFont="1" applyFill="1" applyBorder="1" applyAlignment="1">
      <alignment horizontal="center" vertical="center"/>
    </xf>
    <xf numFmtId="41" fontId="25" fillId="21" borderId="3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shrinkToFit="1"/>
    </xf>
    <xf numFmtId="0" fontId="28" fillId="0" borderId="0" xfId="0" applyFont="1" applyBorder="1" applyAlignment="1">
      <alignment horizontal="right"/>
    </xf>
    <xf numFmtId="41" fontId="23" fillId="21" borderId="53" xfId="0" applyNumberFormat="1" applyFont="1" applyFill="1" applyBorder="1" applyAlignment="1">
      <alignment horizontal="center" vertical="center"/>
    </xf>
    <xf numFmtId="41" fontId="23" fillId="21" borderId="31" xfId="0" applyNumberFormat="1" applyFont="1" applyFill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top" wrapText="1" shrinkToFit="1"/>
    </xf>
    <xf numFmtId="0" fontId="34" fillId="0" borderId="19" xfId="0" applyNumberFormat="1" applyFont="1" applyBorder="1" applyAlignment="1">
      <alignment horizontal="center" vertical="top" wrapText="1" shrinkToFit="1"/>
    </xf>
    <xf numFmtId="0" fontId="34" fillId="0" borderId="48" xfId="0" applyNumberFormat="1" applyFont="1" applyBorder="1" applyAlignment="1">
      <alignment horizontal="center" vertical="top" wrapText="1" shrinkToFit="1"/>
    </xf>
    <xf numFmtId="0" fontId="24" fillId="21" borderId="57" xfId="0" applyFont="1" applyFill="1" applyBorder="1" applyAlignment="1">
      <alignment horizontal="center" vertical="center"/>
    </xf>
    <xf numFmtId="0" fontId="24" fillId="21" borderId="12" xfId="0" applyFont="1" applyFill="1" applyBorder="1" applyAlignment="1">
      <alignment horizontal="center" vertical="center"/>
    </xf>
    <xf numFmtId="0" fontId="24" fillId="21" borderId="33" xfId="0" applyFont="1" applyFill="1" applyBorder="1" applyAlignment="1">
      <alignment horizontal="center" vertical="center"/>
    </xf>
    <xf numFmtId="0" fontId="24" fillId="21" borderId="22" xfId="0" applyFont="1" applyFill="1" applyBorder="1" applyAlignment="1">
      <alignment horizontal="center" vertical="center"/>
    </xf>
    <xf numFmtId="41" fontId="23" fillId="21" borderId="54" xfId="0" applyNumberFormat="1" applyFont="1" applyFill="1" applyBorder="1" applyAlignment="1">
      <alignment horizontal="center" vertical="center"/>
    </xf>
    <xf numFmtId="41" fontId="23" fillId="21" borderId="24" xfId="0" applyNumberFormat="1" applyFont="1" applyFill="1" applyBorder="1" applyAlignment="1">
      <alignment horizontal="center" vertical="center"/>
    </xf>
    <xf numFmtId="41" fontId="23" fillId="0" borderId="21" xfId="0" applyNumberFormat="1" applyFont="1" applyBorder="1" applyAlignment="1">
      <alignment horizontal="center" vertical="top" wrapText="1" shrinkToFit="1"/>
    </xf>
    <xf numFmtId="41" fontId="23" fillId="0" borderId="19" xfId="0" applyNumberFormat="1" applyFont="1" applyBorder="1" applyAlignment="1">
      <alignment horizontal="center" vertical="top" wrapText="1" shrinkToFit="1"/>
    </xf>
    <xf numFmtId="41" fontId="24" fillId="0" borderId="19" xfId="0" applyNumberFormat="1" applyFont="1" applyBorder="1" applyAlignment="1">
      <alignment horizontal="center" vertical="top" wrapText="1" shrinkToFit="1"/>
    </xf>
    <xf numFmtId="41" fontId="24" fillId="0" borderId="20" xfId="0" applyNumberFormat="1" applyFont="1" applyBorder="1" applyAlignment="1">
      <alignment horizontal="center" vertical="top" wrapText="1" shrinkToFit="1"/>
    </xf>
    <xf numFmtId="0" fontId="34" fillId="0" borderId="20" xfId="0" applyNumberFormat="1" applyFont="1" applyBorder="1" applyAlignment="1">
      <alignment horizontal="center" vertical="top" wrapText="1" shrinkToFit="1"/>
    </xf>
    <xf numFmtId="41" fontId="23" fillId="0" borderId="19" xfId="0" applyNumberFormat="1" applyFont="1" applyBorder="1" applyAlignment="1">
      <alignment horizontal="center" vertical="center" shrinkToFit="1"/>
    </xf>
    <xf numFmtId="41" fontId="28" fillId="21" borderId="58" xfId="0" applyNumberFormat="1" applyFont="1" applyFill="1" applyBorder="1" applyAlignment="1">
      <alignment horizontal="center" vertical="center"/>
    </xf>
    <xf numFmtId="41" fontId="28" fillId="21" borderId="26" xfId="0" applyNumberFormat="1" applyFont="1" applyFill="1" applyBorder="1" applyAlignment="1">
      <alignment horizontal="center" vertical="center"/>
    </xf>
    <xf numFmtId="41" fontId="28" fillId="21" borderId="40" xfId="0" applyNumberFormat="1" applyFont="1" applyFill="1" applyBorder="1" applyAlignment="1">
      <alignment horizontal="center" vertical="center"/>
    </xf>
    <xf numFmtId="41" fontId="28" fillId="21" borderId="20" xfId="0" applyNumberFormat="1" applyFont="1" applyFill="1" applyBorder="1" applyAlignment="1">
      <alignment horizontal="center" vertical="center"/>
    </xf>
    <xf numFmtId="41" fontId="28" fillId="21" borderId="59" xfId="0" applyNumberFormat="1" applyFont="1" applyFill="1" applyBorder="1" applyAlignment="1">
      <alignment horizontal="center" vertical="center"/>
    </xf>
    <xf numFmtId="41" fontId="28" fillId="21" borderId="30" xfId="0" applyNumberFormat="1" applyFont="1" applyFill="1" applyBorder="1" applyAlignment="1">
      <alignment horizontal="center" vertical="center"/>
    </xf>
    <xf numFmtId="41" fontId="28" fillId="21" borderId="55" xfId="0" applyNumberFormat="1" applyFont="1" applyFill="1" applyBorder="1" applyAlignment="1">
      <alignment horizontal="center" vertical="center"/>
    </xf>
    <xf numFmtId="41" fontId="28" fillId="21" borderId="60" xfId="0" applyNumberFormat="1" applyFont="1" applyFill="1" applyBorder="1" applyAlignment="1">
      <alignment horizontal="center" vertical="center"/>
    </xf>
    <xf numFmtId="41" fontId="23" fillId="0" borderId="20" xfId="0" applyNumberFormat="1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_2009년 예산안(동구원스탑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314325</xdr:rowOff>
    </xdr:from>
    <xdr:to>
      <xdr:col>4</xdr:col>
      <xdr:colOff>1009650</xdr:colOff>
      <xdr:row>0</xdr:row>
      <xdr:rowOff>314325</xdr:rowOff>
    </xdr:to>
    <xdr:sp>
      <xdr:nvSpPr>
        <xdr:cNvPr id="1" name="Line 1"/>
        <xdr:cNvSpPr>
          <a:spLocks/>
        </xdr:cNvSpPr>
      </xdr:nvSpPr>
      <xdr:spPr>
        <a:xfrm>
          <a:off x="1419225" y="314325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76200</xdr:colOff>
      <xdr:row>1</xdr:row>
      <xdr:rowOff>9525</xdr:rowOff>
    </xdr:from>
    <xdr:to>
      <xdr:col>4</xdr:col>
      <xdr:colOff>1000125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1409700" y="333375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M2" sqref="M2"/>
    </sheetView>
  </sheetViews>
  <sheetFormatPr defaultColWidth="8.88671875" defaultRowHeight="13.5"/>
  <cols>
    <col min="1" max="10" width="8.88671875" style="4" customWidth="1"/>
    <col min="11" max="11" width="6.4453125" style="4" customWidth="1"/>
    <col min="12" max="12" width="15.3359375" style="4" customWidth="1"/>
    <col min="13" max="16384" width="8.88671875" style="4" customWidth="1"/>
  </cols>
  <sheetData>
    <row r="1" spans="1:12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4.5" customHeight="1">
      <c r="A2" s="286"/>
      <c r="B2" s="287"/>
      <c r="C2" s="287"/>
      <c r="D2" s="6"/>
      <c r="E2" s="6"/>
      <c r="F2" s="6"/>
      <c r="G2" s="6"/>
      <c r="H2" s="6"/>
      <c r="I2" s="6"/>
      <c r="J2" s="6"/>
      <c r="K2" s="6"/>
      <c r="L2" s="7"/>
    </row>
    <row r="3" spans="1:12" ht="13.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3.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82.5" customHeight="1">
      <c r="A6" s="294" t="s">
        <v>276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6"/>
    </row>
    <row r="7" spans="1:12" ht="13.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3.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3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13.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3.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3.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08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37.5" customHeight="1">
      <c r="A14" s="291" t="s">
        <v>277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3"/>
    </row>
    <row r="15" spans="1:12" ht="33.75">
      <c r="A15" s="288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90"/>
    </row>
    <row r="16" spans="1:12" ht="14.25" thickBo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</row>
  </sheetData>
  <sheetProtection/>
  <mergeCells count="4">
    <mergeCell ref="A2:C2"/>
    <mergeCell ref="A15:L15"/>
    <mergeCell ref="A14:L14"/>
    <mergeCell ref="A6:L6"/>
  </mergeCells>
  <printOptions/>
  <pageMargins left="0.75" right="0.75" top="1.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98" zoomScaleSheetLayoutView="98" zoomScalePageLayoutView="0" workbookViewId="0" topLeftCell="A1">
      <selection activeCell="H1" sqref="H1"/>
    </sheetView>
  </sheetViews>
  <sheetFormatPr defaultColWidth="8.88671875" defaultRowHeight="13.5"/>
  <cols>
    <col min="1" max="1" width="6.6640625" style="0" customWidth="1"/>
    <col min="4" max="4" width="18.4453125" style="0" customWidth="1"/>
    <col min="5" max="5" width="18.99609375" style="0" customWidth="1"/>
    <col min="7" max="7" width="17.77734375" style="0" customWidth="1"/>
    <col min="8" max="8" width="13.10546875" style="0" customWidth="1"/>
    <col min="9" max="9" width="15.21484375" style="0" bestFit="1" customWidth="1"/>
  </cols>
  <sheetData>
    <row r="1" spans="1:8" ht="25.5">
      <c r="A1" s="299" t="s">
        <v>55</v>
      </c>
      <c r="B1" s="299"/>
      <c r="C1" s="299"/>
      <c r="D1" s="299"/>
      <c r="E1" s="299"/>
      <c r="F1" s="299"/>
      <c r="G1" s="299"/>
      <c r="H1" s="72"/>
    </row>
    <row r="2" spans="1:8" ht="14.25">
      <c r="A2" s="73"/>
      <c r="B2" s="73"/>
      <c r="C2" s="73"/>
      <c r="D2" s="73"/>
      <c r="E2" s="73"/>
      <c r="F2" s="73"/>
      <c r="G2" s="73"/>
      <c r="H2" s="73"/>
    </row>
    <row r="3" spans="1:8" ht="14.25">
      <c r="A3" s="73"/>
      <c r="B3" s="73"/>
      <c r="C3" s="73"/>
      <c r="D3" s="73"/>
      <c r="E3" s="73"/>
      <c r="F3" s="73"/>
      <c r="G3" s="73"/>
      <c r="H3" s="73"/>
    </row>
    <row r="4" spans="1:8" ht="36" customHeight="1">
      <c r="A4" s="79" t="s">
        <v>37</v>
      </c>
      <c r="B4" s="297" t="s">
        <v>275</v>
      </c>
      <c r="C4" s="298"/>
      <c r="D4" s="298"/>
      <c r="E4" s="298"/>
      <c r="F4" s="298"/>
      <c r="G4" s="73"/>
      <c r="H4" s="73"/>
    </row>
    <row r="5" spans="1:8" ht="14.25" customHeight="1">
      <c r="A5" s="73"/>
      <c r="B5" s="73"/>
      <c r="C5" s="73"/>
      <c r="D5" s="73"/>
      <c r="E5" s="73"/>
      <c r="F5" s="73"/>
      <c r="G5" s="73"/>
      <c r="H5" s="73"/>
    </row>
    <row r="6" spans="1:8" ht="19.5" customHeight="1">
      <c r="A6" s="73"/>
      <c r="B6" s="73"/>
      <c r="C6" s="73" t="s">
        <v>38</v>
      </c>
      <c r="D6" s="75">
        <f>세입!I5</f>
        <v>1440494300</v>
      </c>
      <c r="E6" s="73"/>
      <c r="F6" s="73"/>
      <c r="G6" s="73"/>
      <c r="H6" s="73"/>
    </row>
    <row r="7" spans="1:8" ht="19.5" customHeight="1">
      <c r="A7" s="73"/>
      <c r="B7" s="73"/>
      <c r="C7" s="73" t="s">
        <v>39</v>
      </c>
      <c r="D7" s="78">
        <f>세출!I5</f>
        <v>1440494300</v>
      </c>
      <c r="E7" s="73"/>
      <c r="F7" s="73"/>
      <c r="G7" s="73"/>
      <c r="H7" s="73"/>
    </row>
    <row r="8" spans="1:8" ht="15" customHeight="1">
      <c r="A8" s="73"/>
      <c r="B8" s="73"/>
      <c r="C8" s="73"/>
      <c r="D8" s="73"/>
      <c r="E8" s="73"/>
      <c r="F8" s="73"/>
      <c r="G8" s="73"/>
      <c r="H8" s="73"/>
    </row>
    <row r="9" spans="1:8" ht="19.5" customHeight="1">
      <c r="A9" s="73" t="s">
        <v>40</v>
      </c>
      <c r="B9" s="73" t="s">
        <v>41</v>
      </c>
      <c r="C9" s="73"/>
      <c r="D9" s="73"/>
      <c r="E9" s="73"/>
      <c r="F9" s="73"/>
      <c r="G9" s="73"/>
      <c r="H9" s="73"/>
    </row>
    <row r="10" spans="1:8" ht="19.5" customHeight="1">
      <c r="A10" s="73"/>
      <c r="B10" s="73" t="s">
        <v>42</v>
      </c>
      <c r="C10" s="73"/>
      <c r="D10" s="73"/>
      <c r="E10" s="73"/>
      <c r="F10" s="73"/>
      <c r="G10" s="73"/>
      <c r="H10" s="73"/>
    </row>
    <row r="11" spans="1:9" ht="19.5" customHeight="1">
      <c r="A11" s="73"/>
      <c r="B11" s="73" t="s">
        <v>43</v>
      </c>
      <c r="C11" s="73"/>
      <c r="D11" s="73"/>
      <c r="E11" s="76">
        <f>총괄표!E10</f>
        <v>255374300</v>
      </c>
      <c r="F11" s="73"/>
      <c r="G11" s="73"/>
      <c r="H11" s="73"/>
      <c r="I11" s="80"/>
    </row>
    <row r="12" spans="1:8" ht="19.5" customHeight="1">
      <c r="A12" s="73"/>
      <c r="B12" s="73" t="s">
        <v>44</v>
      </c>
      <c r="C12" s="73"/>
      <c r="D12" s="73"/>
      <c r="E12" s="77">
        <f>총괄표!E18</f>
        <v>1028067000</v>
      </c>
      <c r="F12" s="73"/>
      <c r="G12" s="73"/>
      <c r="H12" s="73"/>
    </row>
    <row r="13" spans="1:8" ht="19.5" customHeight="1">
      <c r="A13" s="73"/>
      <c r="B13" s="73" t="s">
        <v>54</v>
      </c>
      <c r="C13" s="73"/>
      <c r="D13" s="73"/>
      <c r="E13" s="77">
        <f>총괄표!E16</f>
        <v>104853000</v>
      </c>
      <c r="F13" s="73"/>
      <c r="G13" s="73"/>
      <c r="H13" s="73"/>
    </row>
    <row r="14" spans="1:8" ht="19.5" customHeight="1">
      <c r="A14" s="73"/>
      <c r="B14" s="73" t="s">
        <v>114</v>
      </c>
      <c r="C14" s="73"/>
      <c r="D14" s="73"/>
      <c r="E14" s="77">
        <f>총괄표!E22</f>
        <v>52200000</v>
      </c>
      <c r="F14" s="73"/>
      <c r="G14" s="73"/>
      <c r="H14" s="73"/>
    </row>
    <row r="15" spans="1:8" ht="15" customHeight="1">
      <c r="A15" s="73"/>
      <c r="B15" s="73" t="s">
        <v>45</v>
      </c>
      <c r="C15" s="73"/>
      <c r="D15" s="73"/>
      <c r="E15" s="73"/>
      <c r="F15" s="73"/>
      <c r="G15" s="73"/>
      <c r="H15" s="73"/>
    </row>
    <row r="16" spans="1:8" ht="19.5" customHeight="1">
      <c r="A16" s="73"/>
      <c r="B16" s="73" t="s">
        <v>46</v>
      </c>
      <c r="C16" s="73"/>
      <c r="D16" s="73"/>
      <c r="E16" s="73"/>
      <c r="F16" s="73"/>
      <c r="G16" s="73"/>
      <c r="H16" s="73"/>
    </row>
    <row r="17" spans="1:8" ht="19.5" customHeight="1">
      <c r="A17" s="73"/>
      <c r="B17" s="73" t="s">
        <v>47</v>
      </c>
      <c r="C17" s="73"/>
      <c r="D17" s="73"/>
      <c r="E17" s="74">
        <f>세출!E7</f>
        <v>965621100</v>
      </c>
      <c r="F17" s="73"/>
      <c r="G17" s="73"/>
      <c r="H17" s="73"/>
    </row>
    <row r="18" spans="1:8" ht="19.5" customHeight="1">
      <c r="A18" s="73"/>
      <c r="B18" s="73" t="s">
        <v>123</v>
      </c>
      <c r="C18" s="73"/>
      <c r="D18" s="73"/>
      <c r="E18" s="74">
        <f>세출!E35</f>
        <v>10000000</v>
      </c>
      <c r="F18" s="73"/>
      <c r="G18" s="73"/>
      <c r="H18" s="73"/>
    </row>
    <row r="19" spans="1:8" ht="19.5" customHeight="1">
      <c r="A19" s="73"/>
      <c r="B19" s="73" t="s">
        <v>48</v>
      </c>
      <c r="C19" s="73"/>
      <c r="D19" s="73"/>
      <c r="E19" s="74">
        <f>세출!E43</f>
        <v>108093000</v>
      </c>
      <c r="F19" s="73"/>
      <c r="G19" s="73"/>
      <c r="H19" s="73"/>
    </row>
    <row r="20" spans="1:8" ht="19.5" customHeight="1">
      <c r="A20" s="73"/>
      <c r="B20" s="73" t="s">
        <v>49</v>
      </c>
      <c r="C20" s="73"/>
      <c r="D20" s="73"/>
      <c r="E20" s="74">
        <f>세출!E73</f>
        <v>166200000</v>
      </c>
      <c r="F20" s="73"/>
      <c r="G20" s="73"/>
      <c r="H20" s="73"/>
    </row>
    <row r="21" spans="1:8" ht="19.5" customHeight="1">
      <c r="A21" s="73"/>
      <c r="B21" s="73" t="s">
        <v>154</v>
      </c>
      <c r="C21" s="73"/>
      <c r="D21" s="73"/>
      <c r="E21" s="74">
        <f>세출!I82</f>
        <v>176305000</v>
      </c>
      <c r="F21" s="73"/>
      <c r="G21" s="73"/>
      <c r="H21" s="73"/>
    </row>
    <row r="22" spans="1:8" ht="19.5" customHeight="1">
      <c r="A22" s="73"/>
      <c r="B22" s="73" t="s">
        <v>273</v>
      </c>
      <c r="C22" s="73"/>
      <c r="D22" s="73"/>
      <c r="E22" s="74">
        <f>세출!E97</f>
        <v>11400000</v>
      </c>
      <c r="F22" s="73"/>
      <c r="G22" s="73"/>
      <c r="H22" s="73"/>
    </row>
    <row r="23" spans="1:8" ht="19.5" customHeight="1">
      <c r="A23" s="73"/>
      <c r="B23" s="73" t="s">
        <v>155</v>
      </c>
      <c r="C23" s="73"/>
      <c r="D23" s="73"/>
      <c r="E23" s="74">
        <f>세출!E102</f>
        <v>1000000</v>
      </c>
      <c r="F23" s="73"/>
      <c r="G23" s="73"/>
      <c r="H23" s="73"/>
    </row>
    <row r="24" spans="1:8" ht="19.5" customHeight="1">
      <c r="A24" s="73"/>
      <c r="B24" s="73" t="s">
        <v>156</v>
      </c>
      <c r="C24" s="73"/>
      <c r="D24" s="73"/>
      <c r="E24" s="74">
        <f>세출!I106</f>
        <v>1875200</v>
      </c>
      <c r="F24" s="73"/>
      <c r="G24" s="73"/>
      <c r="H24" s="73"/>
    </row>
    <row r="25" spans="1:8" ht="15" customHeight="1">
      <c r="A25" s="73"/>
      <c r="B25" s="73"/>
      <c r="C25" s="73"/>
      <c r="D25" s="73"/>
      <c r="E25" s="73"/>
      <c r="F25" s="73"/>
      <c r="G25" s="73"/>
      <c r="H25" s="73"/>
    </row>
    <row r="26" spans="1:8" ht="33.75" customHeight="1">
      <c r="A26" s="79" t="s">
        <v>50</v>
      </c>
      <c r="B26" s="300" t="s">
        <v>285</v>
      </c>
      <c r="C26" s="301"/>
      <c r="D26" s="301"/>
      <c r="E26" s="301"/>
      <c r="F26" s="301"/>
      <c r="G26" s="73"/>
      <c r="H26" s="73"/>
    </row>
    <row r="27" spans="1:8" ht="14.25" customHeight="1">
      <c r="A27" s="73"/>
      <c r="B27" s="73"/>
      <c r="C27" s="73"/>
      <c r="D27" s="73"/>
      <c r="E27" s="73"/>
      <c r="F27" s="73"/>
      <c r="G27" s="73"/>
      <c r="H27" s="73"/>
    </row>
    <row r="28" spans="1:8" ht="36" customHeight="1">
      <c r="A28" s="79" t="s">
        <v>51</v>
      </c>
      <c r="B28" s="297" t="s">
        <v>279</v>
      </c>
      <c r="C28" s="298"/>
      <c r="D28" s="298"/>
      <c r="E28" s="298"/>
      <c r="F28" s="298"/>
      <c r="G28" s="73"/>
      <c r="H28" s="73"/>
    </row>
    <row r="29" spans="1:8" ht="14.25" customHeight="1">
      <c r="A29" s="73"/>
      <c r="B29" s="73"/>
      <c r="C29" s="73"/>
      <c r="D29" s="73"/>
      <c r="E29" s="73"/>
      <c r="F29" s="73"/>
      <c r="G29" s="73"/>
      <c r="H29" s="73"/>
    </row>
    <row r="30" spans="1:8" ht="33" customHeight="1">
      <c r="A30" s="79" t="s">
        <v>52</v>
      </c>
      <c r="B30" s="297" t="s">
        <v>274</v>
      </c>
      <c r="C30" s="298"/>
      <c r="D30" s="298"/>
      <c r="E30" s="298"/>
      <c r="F30" s="298"/>
      <c r="G30" s="73"/>
      <c r="H30" s="73"/>
    </row>
    <row r="31" spans="1:8" ht="12.75" customHeight="1">
      <c r="A31" s="73"/>
      <c r="B31" s="73"/>
      <c r="C31" s="73"/>
      <c r="D31" s="73"/>
      <c r="E31" s="73"/>
      <c r="F31" s="73"/>
      <c r="G31" s="73"/>
      <c r="H31" s="73"/>
    </row>
    <row r="32" spans="1:8" ht="38.25" customHeight="1">
      <c r="A32" s="79" t="s">
        <v>53</v>
      </c>
      <c r="B32" s="297" t="s">
        <v>278</v>
      </c>
      <c r="C32" s="298"/>
      <c r="D32" s="298"/>
      <c r="E32" s="298"/>
      <c r="F32" s="298"/>
      <c r="G32" s="73"/>
      <c r="H32" s="73"/>
    </row>
    <row r="33" spans="1:8" ht="19.5" customHeight="1">
      <c r="A33" s="73"/>
      <c r="B33" s="73"/>
      <c r="C33" s="73"/>
      <c r="D33" s="73"/>
      <c r="E33" s="73"/>
      <c r="F33" s="73"/>
      <c r="G33" s="73"/>
      <c r="H33" s="73"/>
    </row>
    <row r="34" spans="1:8" ht="19.5" customHeight="1">
      <c r="A34" s="73"/>
      <c r="B34" s="73"/>
      <c r="C34" s="73"/>
      <c r="D34" s="73"/>
      <c r="E34" s="73"/>
      <c r="F34" s="73"/>
      <c r="G34" s="73"/>
      <c r="H34" s="73"/>
    </row>
    <row r="35" spans="1:8" ht="19.5" customHeight="1">
      <c r="A35" s="73"/>
      <c r="B35" s="73"/>
      <c r="C35" s="73"/>
      <c r="D35" s="73"/>
      <c r="E35" s="73"/>
      <c r="F35" s="73"/>
      <c r="G35" s="73"/>
      <c r="H35" s="73"/>
    </row>
    <row r="36" spans="1:8" ht="19.5" customHeight="1">
      <c r="A36" s="73"/>
      <c r="B36" s="73"/>
      <c r="C36" s="73"/>
      <c r="D36" s="73"/>
      <c r="E36" s="73"/>
      <c r="F36" s="73"/>
      <c r="G36" s="73"/>
      <c r="H36" s="73"/>
    </row>
    <row r="37" spans="1:8" ht="19.5" customHeight="1">
      <c r="A37" s="73"/>
      <c r="B37" s="73"/>
      <c r="C37" s="73"/>
      <c r="D37" s="73"/>
      <c r="E37" s="73"/>
      <c r="F37" s="73"/>
      <c r="G37" s="73"/>
      <c r="H37" s="73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</sheetData>
  <sheetProtection/>
  <mergeCells count="6">
    <mergeCell ref="B32:F32"/>
    <mergeCell ref="B4:F4"/>
    <mergeCell ref="A1:G1"/>
    <mergeCell ref="B26:F26"/>
    <mergeCell ref="B28:F28"/>
    <mergeCell ref="B30:F30"/>
  </mergeCells>
  <printOptions/>
  <pageMargins left="1.24" right="0.88" top="0.8" bottom="0.77" header="0.5" footer="0.5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62"/>
  <sheetViews>
    <sheetView view="pageBreakPreview" zoomScale="85" zoomScaleSheetLayoutView="85" workbookViewId="0" topLeftCell="A1">
      <selection activeCell="P1" sqref="P1"/>
    </sheetView>
  </sheetViews>
  <sheetFormatPr defaultColWidth="8.88671875" defaultRowHeight="13.5"/>
  <cols>
    <col min="1" max="1" width="6.99609375" style="84" customWidth="1"/>
    <col min="2" max="2" width="7.77734375" style="84" customWidth="1"/>
    <col min="3" max="3" width="10.88671875" style="84" customWidth="1"/>
    <col min="4" max="4" width="8.88671875" style="84" customWidth="1"/>
    <col min="5" max="5" width="8.77734375" style="84" customWidth="1"/>
    <col min="6" max="6" width="7.21484375" style="84" customWidth="1"/>
    <col min="7" max="7" width="6.5546875" style="85" customWidth="1"/>
    <col min="8" max="8" width="6.10546875" style="84" customWidth="1"/>
    <col min="9" max="9" width="7.77734375" style="84" customWidth="1"/>
    <col min="10" max="10" width="13.4453125" style="176" customWidth="1"/>
    <col min="11" max="11" width="9.21484375" style="84" customWidth="1"/>
    <col min="12" max="12" width="9.10546875" style="84" customWidth="1"/>
    <col min="13" max="13" width="7.99609375" style="84" customWidth="1"/>
    <col min="14" max="14" width="6.21484375" style="85" customWidth="1"/>
    <col min="15" max="15" width="10.10546875" style="84" bestFit="1" customWidth="1"/>
    <col min="16" max="16" width="13.4453125" style="84" bestFit="1" customWidth="1"/>
    <col min="17" max="16384" width="8.88671875" style="84" customWidth="1"/>
  </cols>
  <sheetData>
    <row r="1" spans="1:14" ht="53.25" customHeight="1">
      <c r="A1" s="309" t="s">
        <v>271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ht="23.25" customHeight="1">
      <c r="A2" s="318" t="s">
        <v>73</v>
      </c>
      <c r="B2" s="318"/>
      <c r="C2" s="318"/>
      <c r="D2" s="99"/>
      <c r="E2" s="99"/>
      <c r="F2" s="146"/>
      <c r="G2" s="147"/>
      <c r="H2" s="99"/>
      <c r="I2" s="99"/>
      <c r="J2" s="148"/>
      <c r="K2" s="99"/>
      <c r="L2" s="99"/>
      <c r="M2" s="99"/>
      <c r="N2" s="147"/>
    </row>
    <row r="3" spans="1:14" ht="15" customHeight="1" thickBot="1">
      <c r="A3" s="99"/>
      <c r="B3" s="99"/>
      <c r="C3" s="99"/>
      <c r="D3" s="99"/>
      <c r="E3" s="99"/>
      <c r="F3" s="99"/>
      <c r="G3" s="147"/>
      <c r="H3" s="99"/>
      <c r="I3" s="99"/>
      <c r="J3" s="148"/>
      <c r="K3" s="99"/>
      <c r="L3" s="99"/>
      <c r="M3" s="319" t="s">
        <v>33</v>
      </c>
      <c r="N3" s="320"/>
    </row>
    <row r="4" spans="1:100" s="149" customFormat="1" ht="27.75" customHeight="1">
      <c r="A4" s="311" t="s">
        <v>74</v>
      </c>
      <c r="B4" s="312"/>
      <c r="C4" s="312"/>
      <c r="D4" s="313"/>
      <c r="E4" s="313"/>
      <c r="F4" s="312"/>
      <c r="G4" s="314"/>
      <c r="H4" s="311" t="s">
        <v>75</v>
      </c>
      <c r="I4" s="312"/>
      <c r="J4" s="312"/>
      <c r="K4" s="313"/>
      <c r="L4" s="313"/>
      <c r="M4" s="312"/>
      <c r="N4" s="315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</row>
    <row r="5" spans="1:100" s="149" customFormat="1" ht="22.5" customHeight="1">
      <c r="A5" s="316" t="s">
        <v>76</v>
      </c>
      <c r="B5" s="308" t="s">
        <v>77</v>
      </c>
      <c r="C5" s="308" t="s">
        <v>78</v>
      </c>
      <c r="D5" s="150" t="s">
        <v>157</v>
      </c>
      <c r="E5" s="151" t="s">
        <v>158</v>
      </c>
      <c r="F5" s="308" t="s">
        <v>79</v>
      </c>
      <c r="G5" s="310"/>
      <c r="H5" s="317" t="s">
        <v>76</v>
      </c>
      <c r="I5" s="306" t="s">
        <v>77</v>
      </c>
      <c r="J5" s="306" t="s">
        <v>78</v>
      </c>
      <c r="K5" s="150" t="s">
        <v>157</v>
      </c>
      <c r="L5" s="151" t="s">
        <v>158</v>
      </c>
      <c r="M5" s="306" t="s">
        <v>79</v>
      </c>
      <c r="N5" s="307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</row>
    <row r="6" spans="1:100" s="149" customFormat="1" ht="22.5" customHeight="1">
      <c r="A6" s="317"/>
      <c r="B6" s="306"/>
      <c r="C6" s="306"/>
      <c r="D6" s="140" t="s">
        <v>124</v>
      </c>
      <c r="E6" s="140" t="s">
        <v>125</v>
      </c>
      <c r="F6" s="127" t="s">
        <v>80</v>
      </c>
      <c r="G6" s="152" t="s">
        <v>81</v>
      </c>
      <c r="H6" s="317"/>
      <c r="I6" s="306"/>
      <c r="J6" s="306"/>
      <c r="K6" s="140" t="s">
        <v>124</v>
      </c>
      <c r="L6" s="140" t="s">
        <v>125</v>
      </c>
      <c r="M6" s="127" t="s">
        <v>80</v>
      </c>
      <c r="N6" s="153" t="s">
        <v>81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</row>
    <row r="7" spans="1:100" s="159" customFormat="1" ht="18" customHeight="1" hidden="1">
      <c r="A7" s="53" t="s">
        <v>82</v>
      </c>
      <c r="B7" s="54"/>
      <c r="C7" s="54"/>
      <c r="D7" s="71">
        <v>999088800</v>
      </c>
      <c r="E7" s="71">
        <f>세입!E5</f>
        <v>1440494300</v>
      </c>
      <c r="F7" s="71">
        <f aca="true" t="shared" si="0" ref="F7:F24">E7-D7</f>
        <v>441405500</v>
      </c>
      <c r="G7" s="154">
        <f aca="true" t="shared" si="1" ref="G7:G16">F7/D7</f>
        <v>0.4418080755184124</v>
      </c>
      <c r="H7" s="53" t="s">
        <v>82</v>
      </c>
      <c r="I7" s="54"/>
      <c r="J7" s="54"/>
      <c r="K7" s="155">
        <v>999088750</v>
      </c>
      <c r="L7" s="71">
        <f>세출!E5</f>
        <v>1440494300</v>
      </c>
      <c r="M7" s="55">
        <f aca="true" t="shared" si="2" ref="M7:M39">L7-K7</f>
        <v>441405550</v>
      </c>
      <c r="N7" s="156">
        <f aca="true" t="shared" si="3" ref="N7:N14">M7/K7</f>
        <v>0.44180814767456844</v>
      </c>
      <c r="O7" s="157"/>
      <c r="P7" s="158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</row>
    <row r="8" spans="1:100" s="159" customFormat="1" ht="22.5" customHeight="1">
      <c r="A8" s="160" t="s">
        <v>82</v>
      </c>
      <c r="B8" s="54"/>
      <c r="C8" s="54"/>
      <c r="D8" s="71">
        <f>D9+D13+D17+D21</f>
        <v>1362191560</v>
      </c>
      <c r="E8" s="71">
        <f>E9+E13+E17+E21</f>
        <v>1440494300</v>
      </c>
      <c r="F8" s="55">
        <f t="shared" si="0"/>
        <v>78302740</v>
      </c>
      <c r="G8" s="154">
        <f t="shared" si="1"/>
        <v>0.057482913783432926</v>
      </c>
      <c r="H8" s="160" t="s">
        <v>82</v>
      </c>
      <c r="I8" s="54"/>
      <c r="J8" s="54"/>
      <c r="K8" s="71">
        <f>K9+K26+K31+K38+K41</f>
        <v>1362191520</v>
      </c>
      <c r="L8" s="71">
        <f>L9+L26+L31+L38+L41</f>
        <v>1440494300</v>
      </c>
      <c r="M8" s="71">
        <f t="shared" si="2"/>
        <v>78302780</v>
      </c>
      <c r="N8" s="156">
        <f t="shared" si="3"/>
        <v>0.05748294483583336</v>
      </c>
      <c r="O8" s="157"/>
      <c r="P8" s="158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</row>
    <row r="9" spans="1:100" s="159" customFormat="1" ht="22.5" customHeight="1">
      <c r="A9" s="304" t="s">
        <v>83</v>
      </c>
      <c r="B9" s="54" t="s">
        <v>84</v>
      </c>
      <c r="C9" s="54"/>
      <c r="D9" s="71">
        <f>D10</f>
        <v>272742000</v>
      </c>
      <c r="E9" s="71">
        <f>E10</f>
        <v>255374300</v>
      </c>
      <c r="F9" s="55">
        <f t="shared" si="0"/>
        <v>-17367700</v>
      </c>
      <c r="G9" s="154">
        <f t="shared" si="1"/>
        <v>-0.0636781280477521</v>
      </c>
      <c r="H9" s="22" t="s">
        <v>85</v>
      </c>
      <c r="I9" s="54" t="s">
        <v>84</v>
      </c>
      <c r="J9" s="54"/>
      <c r="K9" s="59">
        <f>K10+K17+K21</f>
        <v>1105144520</v>
      </c>
      <c r="L9" s="59">
        <f>L10+L17+L21</f>
        <v>1083714100</v>
      </c>
      <c r="M9" s="55">
        <f t="shared" si="2"/>
        <v>-21430420</v>
      </c>
      <c r="N9" s="156">
        <f t="shared" si="3"/>
        <v>-0.019391509085164717</v>
      </c>
      <c r="O9" s="157"/>
      <c r="P9" s="158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</row>
    <row r="10" spans="1:100" s="159" customFormat="1" ht="22.5" customHeight="1">
      <c r="A10" s="305"/>
      <c r="B10" s="302" t="s">
        <v>86</v>
      </c>
      <c r="C10" s="54" t="s">
        <v>87</v>
      </c>
      <c r="D10" s="71">
        <f>D11+D12</f>
        <v>272742000</v>
      </c>
      <c r="E10" s="71">
        <f>E11+E12</f>
        <v>255374300</v>
      </c>
      <c r="F10" s="55">
        <f t="shared" si="0"/>
        <v>-17367700</v>
      </c>
      <c r="G10" s="154">
        <f t="shared" si="1"/>
        <v>-0.0636781280477521</v>
      </c>
      <c r="H10" s="24"/>
      <c r="I10" s="26" t="s">
        <v>88</v>
      </c>
      <c r="J10" s="54" t="s">
        <v>87</v>
      </c>
      <c r="K10" s="59">
        <f>SUM(K11:K16)</f>
        <v>1034940000</v>
      </c>
      <c r="L10" s="59">
        <f>SUM(L11:L16)</f>
        <v>965621100</v>
      </c>
      <c r="M10" s="55">
        <f t="shared" si="2"/>
        <v>-69318900</v>
      </c>
      <c r="N10" s="156">
        <f t="shared" si="3"/>
        <v>-0.06697866542988</v>
      </c>
      <c r="O10" s="157"/>
      <c r="P10" s="158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</row>
    <row r="11" spans="1:100" s="159" customFormat="1" ht="22.5" customHeight="1">
      <c r="A11" s="24"/>
      <c r="B11" s="303"/>
      <c r="C11" s="23" t="s">
        <v>115</v>
      </c>
      <c r="D11" s="142">
        <f>세입!D8</f>
        <v>159342000</v>
      </c>
      <c r="E11" s="142">
        <f>세입!E8</f>
        <v>132254300</v>
      </c>
      <c r="F11" s="139">
        <f t="shared" si="0"/>
        <v>-27087700</v>
      </c>
      <c r="G11" s="161">
        <f t="shared" si="1"/>
        <v>-0.16999723864392313</v>
      </c>
      <c r="H11" s="24"/>
      <c r="I11" s="25"/>
      <c r="J11" s="23" t="s">
        <v>160</v>
      </c>
      <c r="K11" s="51">
        <f>세출!D8</f>
        <v>612000000</v>
      </c>
      <c r="L11" s="51">
        <f>세출!E8</f>
        <v>630900000</v>
      </c>
      <c r="M11" s="139">
        <f t="shared" si="2"/>
        <v>18900000</v>
      </c>
      <c r="N11" s="162">
        <f t="shared" si="3"/>
        <v>0.030882352941176472</v>
      </c>
      <c r="O11" s="157"/>
      <c r="P11" s="158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</row>
    <row r="12" spans="1:100" s="159" customFormat="1" ht="22.5" customHeight="1">
      <c r="A12" s="24"/>
      <c r="B12" s="303"/>
      <c r="C12" s="23" t="s">
        <v>116</v>
      </c>
      <c r="D12" s="142">
        <f>세입!D17</f>
        <v>113400000</v>
      </c>
      <c r="E12" s="142">
        <f>세입!E17</f>
        <v>123120000</v>
      </c>
      <c r="F12" s="139">
        <f t="shared" si="0"/>
        <v>9720000</v>
      </c>
      <c r="G12" s="161">
        <f t="shared" si="1"/>
        <v>0.08571428571428572</v>
      </c>
      <c r="H12" s="24"/>
      <c r="I12" s="25"/>
      <c r="J12" s="217" t="s">
        <v>161</v>
      </c>
      <c r="K12" s="51">
        <f>세출!D14</f>
        <v>123600000</v>
      </c>
      <c r="L12" s="51">
        <f>세출!E14</f>
        <v>123600000</v>
      </c>
      <c r="M12" s="200">
        <f t="shared" si="2"/>
        <v>0</v>
      </c>
      <c r="N12" s="162">
        <f t="shared" si="3"/>
        <v>0</v>
      </c>
      <c r="O12" s="157"/>
      <c r="P12" s="158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</row>
    <row r="13" spans="1:100" s="159" customFormat="1" ht="22.5" customHeight="1">
      <c r="A13" s="304" t="s">
        <v>89</v>
      </c>
      <c r="B13" s="54" t="s">
        <v>84</v>
      </c>
      <c r="C13" s="54"/>
      <c r="D13" s="71">
        <f>D14</f>
        <v>141283000</v>
      </c>
      <c r="E13" s="71">
        <f>E14</f>
        <v>104853000</v>
      </c>
      <c r="F13" s="55">
        <f t="shared" si="0"/>
        <v>-36430000</v>
      </c>
      <c r="G13" s="154">
        <f t="shared" si="1"/>
        <v>-0.2578512630677435</v>
      </c>
      <c r="H13" s="24"/>
      <c r="I13" s="25"/>
      <c r="J13" s="23" t="s">
        <v>162</v>
      </c>
      <c r="K13" s="51">
        <f>세출!D18</f>
        <v>92520000</v>
      </c>
      <c r="L13" s="51">
        <f>세출!E18</f>
        <v>63130000</v>
      </c>
      <c r="M13" s="139">
        <f t="shared" si="2"/>
        <v>-29390000</v>
      </c>
      <c r="N13" s="162">
        <f>M13/K13</f>
        <v>-0.31766104626026803</v>
      </c>
      <c r="O13" s="157"/>
      <c r="P13" s="158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</row>
    <row r="14" spans="1:100" s="159" customFormat="1" ht="22.5" customHeight="1">
      <c r="A14" s="305"/>
      <c r="B14" s="302" t="s">
        <v>90</v>
      </c>
      <c r="C14" s="54" t="s">
        <v>87</v>
      </c>
      <c r="D14" s="71">
        <f>D15+D16</f>
        <v>141283000</v>
      </c>
      <c r="E14" s="71">
        <f>E15+E16</f>
        <v>104853000</v>
      </c>
      <c r="F14" s="55">
        <f t="shared" si="0"/>
        <v>-36430000</v>
      </c>
      <c r="G14" s="154">
        <f t="shared" si="1"/>
        <v>-0.2578512630677435</v>
      </c>
      <c r="H14" s="24"/>
      <c r="I14" s="25"/>
      <c r="J14" s="217" t="s">
        <v>163</v>
      </c>
      <c r="K14" s="51">
        <f>세출!D25</f>
        <v>9000000</v>
      </c>
      <c r="L14" s="51">
        <f>세출!E25</f>
        <v>7200000</v>
      </c>
      <c r="M14" s="139">
        <f t="shared" si="2"/>
        <v>-1800000</v>
      </c>
      <c r="N14" s="162">
        <f t="shared" si="3"/>
        <v>-0.2</v>
      </c>
      <c r="O14" s="157"/>
      <c r="P14" s="158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</row>
    <row r="15" spans="1:100" s="159" customFormat="1" ht="22.5" customHeight="1">
      <c r="A15" s="24"/>
      <c r="B15" s="303"/>
      <c r="C15" s="163" t="s">
        <v>133</v>
      </c>
      <c r="D15" s="142">
        <f>세입!D21</f>
        <v>31320000</v>
      </c>
      <c r="E15" s="279">
        <f>세입!E21</f>
        <v>0</v>
      </c>
      <c r="F15" s="139">
        <f t="shared" si="0"/>
        <v>-31320000</v>
      </c>
      <c r="G15" s="161">
        <f t="shared" si="1"/>
        <v>-1</v>
      </c>
      <c r="H15" s="24"/>
      <c r="I15" s="25"/>
      <c r="J15" s="23" t="s">
        <v>91</v>
      </c>
      <c r="K15" s="142">
        <f>세출!D27</f>
        <v>65264880</v>
      </c>
      <c r="L15" s="142">
        <f>세출!E27</f>
        <v>62875000</v>
      </c>
      <c r="M15" s="139">
        <f t="shared" si="2"/>
        <v>-2389880</v>
      </c>
      <c r="N15" s="162">
        <f>M15/K15</f>
        <v>-0.036618162785252956</v>
      </c>
      <c r="O15" s="157"/>
      <c r="P15" s="158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</row>
    <row r="16" spans="1:100" s="159" customFormat="1" ht="22.5" customHeight="1">
      <c r="A16" s="24"/>
      <c r="B16" s="183"/>
      <c r="C16" s="163" t="s">
        <v>117</v>
      </c>
      <c r="D16" s="142">
        <f>세입!D23</f>
        <v>109963000</v>
      </c>
      <c r="E16" s="142">
        <f>세입!E23</f>
        <v>104853000</v>
      </c>
      <c r="F16" s="139">
        <f t="shared" si="0"/>
        <v>-5110000</v>
      </c>
      <c r="G16" s="161">
        <f t="shared" si="1"/>
        <v>-0.04647017633203896</v>
      </c>
      <c r="H16" s="24"/>
      <c r="I16" s="25"/>
      <c r="J16" s="47" t="s">
        <v>120</v>
      </c>
      <c r="K16" s="51">
        <f>세출!D29</f>
        <v>132555120</v>
      </c>
      <c r="L16" s="51">
        <f>세출!E29</f>
        <v>77916100</v>
      </c>
      <c r="M16" s="139">
        <f t="shared" si="2"/>
        <v>-54639020</v>
      </c>
      <c r="N16" s="162">
        <f>M16/K16</f>
        <v>-0.41219848769327055</v>
      </c>
      <c r="O16" s="157"/>
      <c r="P16" s="158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</row>
    <row r="17" spans="1:100" s="159" customFormat="1" ht="22.5" customHeight="1">
      <c r="A17" s="304" t="s">
        <v>92</v>
      </c>
      <c r="B17" s="54" t="s">
        <v>84</v>
      </c>
      <c r="C17" s="54"/>
      <c r="D17" s="71">
        <f>D18</f>
        <v>927286560</v>
      </c>
      <c r="E17" s="71">
        <f>E18</f>
        <v>1028067000</v>
      </c>
      <c r="F17" s="55">
        <f t="shared" si="0"/>
        <v>100780440</v>
      </c>
      <c r="G17" s="154">
        <f aca="true" t="shared" si="4" ref="G17:G23">F17/D17</f>
        <v>0.1086831669381685</v>
      </c>
      <c r="H17" s="24"/>
      <c r="I17" s="47" t="s">
        <v>94</v>
      </c>
      <c r="J17" s="54" t="s">
        <v>87</v>
      </c>
      <c r="K17" s="59">
        <f>SUM(K18:K20)</f>
        <v>7000000</v>
      </c>
      <c r="L17" s="59">
        <f>SUM(L18:L20)</f>
        <v>10000000</v>
      </c>
      <c r="M17" s="55">
        <f t="shared" si="2"/>
        <v>3000000</v>
      </c>
      <c r="N17" s="156">
        <f>M17/K17</f>
        <v>0.42857142857142855</v>
      </c>
      <c r="O17" s="157"/>
      <c r="P17" s="158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</row>
    <row r="18" spans="1:100" s="159" customFormat="1" ht="22.5" customHeight="1">
      <c r="A18" s="305"/>
      <c r="B18" s="302" t="s">
        <v>93</v>
      </c>
      <c r="C18" s="54" t="s">
        <v>87</v>
      </c>
      <c r="D18" s="71">
        <f>D19+D20</f>
        <v>927286560</v>
      </c>
      <c r="E18" s="71">
        <f>E19+E20</f>
        <v>1028067000</v>
      </c>
      <c r="F18" s="55">
        <f t="shared" si="0"/>
        <v>100780440</v>
      </c>
      <c r="G18" s="154">
        <f t="shared" si="4"/>
        <v>0.1086831669381685</v>
      </c>
      <c r="H18" s="24"/>
      <c r="I18" s="25"/>
      <c r="J18" s="23" t="s">
        <v>95</v>
      </c>
      <c r="K18" s="278">
        <f>세출!D36</f>
        <v>0</v>
      </c>
      <c r="L18" s="51">
        <f>세출!E36</f>
        <v>2100000</v>
      </c>
      <c r="M18" s="139">
        <f t="shared" si="2"/>
        <v>2100000</v>
      </c>
      <c r="N18" s="162">
        <v>1</v>
      </c>
      <c r="O18" s="157"/>
      <c r="P18" s="158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</row>
    <row r="19" spans="1:100" s="159" customFormat="1" ht="22.5" customHeight="1">
      <c r="A19" s="24"/>
      <c r="B19" s="303"/>
      <c r="C19" s="163" t="s">
        <v>164</v>
      </c>
      <c r="D19" s="142">
        <f>세입!D36</f>
        <v>882270720</v>
      </c>
      <c r="E19" s="142">
        <f>세입!E36</f>
        <v>983051200</v>
      </c>
      <c r="F19" s="139">
        <f t="shared" si="0"/>
        <v>100780480</v>
      </c>
      <c r="G19" s="161">
        <f t="shared" si="4"/>
        <v>0.11422852160389046</v>
      </c>
      <c r="H19" s="24"/>
      <c r="I19" s="25"/>
      <c r="J19" s="23" t="s">
        <v>129</v>
      </c>
      <c r="K19" s="51">
        <f>세출!D38</f>
        <v>6000000</v>
      </c>
      <c r="L19" s="51">
        <f>세출!E38</f>
        <v>6000000</v>
      </c>
      <c r="M19" s="200">
        <f t="shared" si="2"/>
        <v>0</v>
      </c>
      <c r="N19" s="162">
        <v>0</v>
      </c>
      <c r="O19" s="157"/>
      <c r="P19" s="158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</row>
    <row r="20" spans="1:100" s="159" customFormat="1" ht="22.5" customHeight="1">
      <c r="A20" s="24"/>
      <c r="B20" s="183"/>
      <c r="C20" s="163" t="s">
        <v>134</v>
      </c>
      <c r="D20" s="142">
        <f>세입!D47</f>
        <v>45015840</v>
      </c>
      <c r="E20" s="142">
        <f>세입!E47</f>
        <v>45015800</v>
      </c>
      <c r="F20" s="200">
        <v>0</v>
      </c>
      <c r="G20" s="161">
        <f t="shared" si="4"/>
        <v>0</v>
      </c>
      <c r="H20" s="24"/>
      <c r="I20" s="25"/>
      <c r="J20" s="23" t="s">
        <v>5</v>
      </c>
      <c r="K20" s="51">
        <f>세출!D40</f>
        <v>1000000</v>
      </c>
      <c r="L20" s="51">
        <f>세출!E40</f>
        <v>1900000</v>
      </c>
      <c r="M20" s="139">
        <f t="shared" si="2"/>
        <v>900000</v>
      </c>
      <c r="N20" s="162">
        <f>M20/K20</f>
        <v>0.9</v>
      </c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</row>
    <row r="21" spans="1:100" s="159" customFormat="1" ht="22.5" customHeight="1">
      <c r="A21" s="22" t="s">
        <v>97</v>
      </c>
      <c r="B21" s="70" t="s">
        <v>84</v>
      </c>
      <c r="C21" s="70"/>
      <c r="D21" s="143">
        <f>D22</f>
        <v>20880000</v>
      </c>
      <c r="E21" s="143">
        <f>E22</f>
        <v>52200000</v>
      </c>
      <c r="F21" s="55">
        <f t="shared" si="0"/>
        <v>31320000</v>
      </c>
      <c r="G21" s="154">
        <f t="shared" si="4"/>
        <v>1.5</v>
      </c>
      <c r="H21" s="24"/>
      <c r="I21" s="26" t="s">
        <v>96</v>
      </c>
      <c r="J21" s="54" t="s">
        <v>87</v>
      </c>
      <c r="K21" s="59">
        <f>SUM(K22:K25)</f>
        <v>63204520</v>
      </c>
      <c r="L21" s="59">
        <f>SUM(L22:L25)</f>
        <v>108093000</v>
      </c>
      <c r="M21" s="55">
        <f t="shared" si="2"/>
        <v>44888480</v>
      </c>
      <c r="N21" s="156">
        <f>M21/K21</f>
        <v>0.7102099659961029</v>
      </c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</row>
    <row r="22" spans="1:100" s="159" customFormat="1" ht="22.5" customHeight="1">
      <c r="A22" s="24"/>
      <c r="B22" s="165" t="s">
        <v>97</v>
      </c>
      <c r="C22" s="166" t="s">
        <v>87</v>
      </c>
      <c r="D22" s="143">
        <f>D23+D24</f>
        <v>20880000</v>
      </c>
      <c r="E22" s="143">
        <f>E23+E24</f>
        <v>52200000</v>
      </c>
      <c r="F22" s="55">
        <f t="shared" si="0"/>
        <v>31320000</v>
      </c>
      <c r="G22" s="154">
        <f t="shared" si="4"/>
        <v>1.5</v>
      </c>
      <c r="H22" s="24"/>
      <c r="I22" s="25"/>
      <c r="J22" s="23" t="s">
        <v>98</v>
      </c>
      <c r="K22" s="51">
        <f>세출!D44</f>
        <v>29344520</v>
      </c>
      <c r="L22" s="51">
        <f>세출!E44</f>
        <v>75578000</v>
      </c>
      <c r="M22" s="139">
        <f t="shared" si="2"/>
        <v>46233480</v>
      </c>
      <c r="N22" s="162">
        <f aca="true" t="shared" si="5" ref="N22:N37">M22/K22</f>
        <v>1.5755405097783164</v>
      </c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</row>
    <row r="23" spans="1:16" s="159" customFormat="1" ht="22.5" customHeight="1">
      <c r="A23" s="24"/>
      <c r="B23" s="25"/>
      <c r="C23" s="167" t="s">
        <v>269</v>
      </c>
      <c r="D23" s="139">
        <f>세입!D51</f>
        <v>20880000</v>
      </c>
      <c r="E23" s="139">
        <f>세입!E51</f>
        <v>20880000</v>
      </c>
      <c r="F23" s="200">
        <f t="shared" si="0"/>
        <v>0</v>
      </c>
      <c r="G23" s="161">
        <f t="shared" si="4"/>
        <v>0</v>
      </c>
      <c r="H23" s="24"/>
      <c r="I23" s="25"/>
      <c r="J23" s="23" t="s">
        <v>135</v>
      </c>
      <c r="K23" s="51">
        <f>세출!D56</f>
        <v>29900000</v>
      </c>
      <c r="L23" s="51">
        <f>세출!E56</f>
        <v>16255000</v>
      </c>
      <c r="M23" s="139">
        <f t="shared" si="2"/>
        <v>-13645000</v>
      </c>
      <c r="N23" s="162">
        <f t="shared" si="5"/>
        <v>-0.4563545150501672</v>
      </c>
      <c r="P23" s="164"/>
    </row>
    <row r="24" spans="1:16" s="159" customFormat="1" ht="22.5" customHeight="1" thickBot="1">
      <c r="A24" s="33"/>
      <c r="B24" s="258"/>
      <c r="C24" s="258" t="s">
        <v>270</v>
      </c>
      <c r="D24" s="280">
        <f>세입!D53</f>
        <v>0</v>
      </c>
      <c r="E24" s="218">
        <f>세입!E53</f>
        <v>31320000</v>
      </c>
      <c r="F24" s="218">
        <f t="shared" si="0"/>
        <v>31320000</v>
      </c>
      <c r="G24" s="175">
        <v>1</v>
      </c>
      <c r="H24" s="24"/>
      <c r="I24" s="25"/>
      <c r="J24" s="23" t="s">
        <v>29</v>
      </c>
      <c r="K24" s="278">
        <f>세출!D64</f>
        <v>0</v>
      </c>
      <c r="L24" s="51">
        <f>세출!E64</f>
        <v>10500000</v>
      </c>
      <c r="M24" s="139">
        <f t="shared" si="2"/>
        <v>10500000</v>
      </c>
      <c r="N24" s="162">
        <v>1</v>
      </c>
      <c r="P24" s="164"/>
    </row>
    <row r="25" spans="1:16" s="159" customFormat="1" ht="22.5" customHeight="1">
      <c r="A25" s="157"/>
      <c r="B25" s="157"/>
      <c r="C25" s="157"/>
      <c r="D25" s="157"/>
      <c r="E25" s="157"/>
      <c r="F25" s="157"/>
      <c r="G25" s="158"/>
      <c r="H25" s="24"/>
      <c r="I25" s="25"/>
      <c r="J25" s="23" t="s">
        <v>30</v>
      </c>
      <c r="K25" s="51">
        <f>세출!D67</f>
        <v>3960000</v>
      </c>
      <c r="L25" s="51">
        <f>세출!E67</f>
        <v>5760000</v>
      </c>
      <c r="M25" s="139">
        <f t="shared" si="2"/>
        <v>1800000</v>
      </c>
      <c r="N25" s="162">
        <f t="shared" si="5"/>
        <v>0.45454545454545453</v>
      </c>
      <c r="P25" s="164"/>
    </row>
    <row r="26" spans="1:16" s="159" customFormat="1" ht="25.5" customHeight="1">
      <c r="A26" s="157"/>
      <c r="B26" s="157"/>
      <c r="C26" s="157"/>
      <c r="D26" s="157"/>
      <c r="E26" s="157"/>
      <c r="F26" s="157"/>
      <c r="G26" s="158"/>
      <c r="H26" s="181" t="s">
        <v>99</v>
      </c>
      <c r="I26" s="54" t="s">
        <v>84</v>
      </c>
      <c r="J26" s="54"/>
      <c r="K26" s="59">
        <f>K27</f>
        <v>74400000</v>
      </c>
      <c r="L26" s="59">
        <f>L27</f>
        <v>166200000</v>
      </c>
      <c r="M26" s="55">
        <f t="shared" si="2"/>
        <v>91800000</v>
      </c>
      <c r="N26" s="156">
        <f t="shared" si="5"/>
        <v>1.2338709677419355</v>
      </c>
      <c r="P26" s="164"/>
    </row>
    <row r="27" spans="1:16" s="159" customFormat="1" ht="22.5" customHeight="1">
      <c r="A27" s="157"/>
      <c r="B27" s="157"/>
      <c r="C27" s="157"/>
      <c r="D27" s="157"/>
      <c r="E27" s="157"/>
      <c r="F27" s="157"/>
      <c r="G27" s="158"/>
      <c r="H27" s="182"/>
      <c r="I27" s="26" t="s">
        <v>100</v>
      </c>
      <c r="J27" s="54" t="s">
        <v>87</v>
      </c>
      <c r="K27" s="59">
        <f>SUM(K28:K30)</f>
        <v>74400000</v>
      </c>
      <c r="L27" s="59">
        <f>SUM(L28:L30)</f>
        <v>166200000</v>
      </c>
      <c r="M27" s="55">
        <f t="shared" si="2"/>
        <v>91800000</v>
      </c>
      <c r="N27" s="156">
        <f t="shared" si="5"/>
        <v>1.2338709677419355</v>
      </c>
      <c r="P27" s="164"/>
    </row>
    <row r="28" spans="1:16" s="159" customFormat="1" ht="22.5" customHeight="1">
      <c r="A28" s="157"/>
      <c r="B28" s="157"/>
      <c r="C28" s="157"/>
      <c r="D28" s="157"/>
      <c r="E28" s="157"/>
      <c r="F28" s="157"/>
      <c r="G28" s="158"/>
      <c r="H28" s="24"/>
      <c r="I28" s="25"/>
      <c r="J28" s="23" t="s">
        <v>100</v>
      </c>
      <c r="K28" s="51">
        <f>세출!D74</f>
        <v>72000000</v>
      </c>
      <c r="L28" s="51">
        <f>세출!E74</f>
        <v>72000000</v>
      </c>
      <c r="M28" s="200">
        <f t="shared" si="2"/>
        <v>0</v>
      </c>
      <c r="N28" s="162">
        <f t="shared" si="5"/>
        <v>0</v>
      </c>
      <c r="P28" s="164"/>
    </row>
    <row r="29" spans="1:14" s="159" customFormat="1" ht="22.5" customHeight="1">
      <c r="A29" s="157"/>
      <c r="B29" s="157"/>
      <c r="C29" s="157"/>
      <c r="D29" s="157"/>
      <c r="E29" s="157"/>
      <c r="F29" s="157"/>
      <c r="G29" s="158"/>
      <c r="H29" s="24"/>
      <c r="I29" s="25"/>
      <c r="J29" s="28" t="s">
        <v>101</v>
      </c>
      <c r="K29" s="278">
        <f>세출!D76</f>
        <v>0</v>
      </c>
      <c r="L29" s="19">
        <f>세출!E76</f>
        <v>90000000</v>
      </c>
      <c r="M29" s="139">
        <f t="shared" si="2"/>
        <v>90000000</v>
      </c>
      <c r="N29" s="162">
        <v>1</v>
      </c>
    </row>
    <row r="30" spans="1:14" s="159" customFormat="1" ht="22.5" customHeight="1">
      <c r="A30" s="157"/>
      <c r="B30" s="157"/>
      <c r="C30" s="157"/>
      <c r="D30" s="157"/>
      <c r="E30" s="157"/>
      <c r="F30" s="157"/>
      <c r="G30" s="158"/>
      <c r="H30" s="27"/>
      <c r="I30" s="28"/>
      <c r="J30" s="23" t="s">
        <v>102</v>
      </c>
      <c r="K30" s="51">
        <f>세출!D78</f>
        <v>2400000</v>
      </c>
      <c r="L30" s="51">
        <f>세출!E78</f>
        <v>4200000</v>
      </c>
      <c r="M30" s="139">
        <f t="shared" si="2"/>
        <v>1800000</v>
      </c>
      <c r="N30" s="162">
        <f t="shared" si="5"/>
        <v>0.75</v>
      </c>
    </row>
    <row r="31" spans="1:14" s="159" customFormat="1" ht="22.5" customHeight="1">
      <c r="A31" s="157"/>
      <c r="B31" s="157"/>
      <c r="C31" s="157"/>
      <c r="D31" s="157"/>
      <c r="E31" s="157"/>
      <c r="F31" s="157"/>
      <c r="G31" s="158"/>
      <c r="H31" s="22" t="s">
        <v>103</v>
      </c>
      <c r="I31" s="54" t="s">
        <v>84</v>
      </c>
      <c r="J31" s="54"/>
      <c r="K31" s="59">
        <f>K32+K36</f>
        <v>182647000</v>
      </c>
      <c r="L31" s="59">
        <f>L32+L36</f>
        <v>187705000</v>
      </c>
      <c r="M31" s="55">
        <f t="shared" si="2"/>
        <v>5058000</v>
      </c>
      <c r="N31" s="156">
        <f t="shared" si="5"/>
        <v>0.02769276254195251</v>
      </c>
    </row>
    <row r="32" spans="1:16" s="159" customFormat="1" ht="22.5" customHeight="1">
      <c r="A32" s="157"/>
      <c r="B32" s="157"/>
      <c r="C32" s="157"/>
      <c r="D32" s="157"/>
      <c r="E32" s="157"/>
      <c r="F32" s="157"/>
      <c r="G32" s="158"/>
      <c r="H32" s="24"/>
      <c r="I32" s="26" t="s">
        <v>96</v>
      </c>
      <c r="J32" s="54" t="s">
        <v>87</v>
      </c>
      <c r="K32" s="59">
        <f>SUM(K33:K35)</f>
        <v>176647000</v>
      </c>
      <c r="L32" s="59">
        <f>SUM(L33:L35)</f>
        <v>176305000</v>
      </c>
      <c r="M32" s="55">
        <f t="shared" si="2"/>
        <v>-342000</v>
      </c>
      <c r="N32" s="156">
        <f t="shared" si="5"/>
        <v>-0.001936064580774086</v>
      </c>
      <c r="P32" s="169"/>
    </row>
    <row r="33" spans="1:14" s="159" customFormat="1" ht="22.5" customHeight="1">
      <c r="A33" s="157"/>
      <c r="B33" s="157"/>
      <c r="C33" s="157"/>
      <c r="D33" s="157"/>
      <c r="E33" s="157"/>
      <c r="F33" s="157"/>
      <c r="G33" s="170"/>
      <c r="H33" s="24"/>
      <c r="I33" s="25"/>
      <c r="J33" s="23" t="s">
        <v>104</v>
      </c>
      <c r="K33" s="51">
        <f>세출!D83</f>
        <v>164611200</v>
      </c>
      <c r="L33" s="51">
        <f>세출!E83</f>
        <v>156215000</v>
      </c>
      <c r="M33" s="139">
        <f t="shared" si="2"/>
        <v>-8396200</v>
      </c>
      <c r="N33" s="162">
        <f t="shared" si="5"/>
        <v>-0.05100624987850159</v>
      </c>
    </row>
    <row r="34" spans="1:14" s="159" customFormat="1" ht="22.5" customHeight="1">
      <c r="A34" s="157"/>
      <c r="B34" s="157"/>
      <c r="C34" s="157"/>
      <c r="D34" s="157"/>
      <c r="E34" s="157"/>
      <c r="F34" s="157"/>
      <c r="G34" s="170"/>
      <c r="H34" s="24"/>
      <c r="I34" s="25"/>
      <c r="J34" s="23" t="s">
        <v>105</v>
      </c>
      <c r="K34" s="51">
        <f>세출!D88</f>
        <v>9200000</v>
      </c>
      <c r="L34" s="51">
        <f>세출!E88</f>
        <v>12640000</v>
      </c>
      <c r="M34" s="139">
        <f t="shared" si="2"/>
        <v>3440000</v>
      </c>
      <c r="N34" s="162">
        <f t="shared" si="5"/>
        <v>0.3739130434782609</v>
      </c>
    </row>
    <row r="35" spans="1:14" s="159" customFormat="1" ht="22.5" customHeight="1">
      <c r="A35" s="157"/>
      <c r="B35" s="157"/>
      <c r="C35" s="157"/>
      <c r="D35" s="157"/>
      <c r="E35" s="157"/>
      <c r="F35" s="157"/>
      <c r="G35" s="170"/>
      <c r="H35" s="24"/>
      <c r="I35" s="25"/>
      <c r="J35" s="23" t="s">
        <v>106</v>
      </c>
      <c r="K35" s="51">
        <f>세출!D92</f>
        <v>2835800</v>
      </c>
      <c r="L35" s="51">
        <f>세출!E92</f>
        <v>7450000</v>
      </c>
      <c r="M35" s="139">
        <f t="shared" si="2"/>
        <v>4614200</v>
      </c>
      <c r="N35" s="162">
        <f t="shared" si="5"/>
        <v>1.6271246209182595</v>
      </c>
    </row>
    <row r="36" spans="1:14" s="159" customFormat="1" ht="22.5" customHeight="1">
      <c r="A36" s="84"/>
      <c r="B36" s="84"/>
      <c r="C36" s="84"/>
      <c r="D36" s="84"/>
      <c r="E36" s="84"/>
      <c r="F36" s="84"/>
      <c r="G36" s="85"/>
      <c r="H36" s="29"/>
      <c r="I36" s="184" t="s">
        <v>107</v>
      </c>
      <c r="J36" s="65" t="s">
        <v>87</v>
      </c>
      <c r="K36" s="66">
        <f>SUM(K37:K37)</f>
        <v>6000000</v>
      </c>
      <c r="L36" s="66">
        <f>SUM(L37:L37)</f>
        <v>11400000</v>
      </c>
      <c r="M36" s="55">
        <f t="shared" si="2"/>
        <v>5400000</v>
      </c>
      <c r="N36" s="156">
        <f t="shared" si="5"/>
        <v>0.9</v>
      </c>
    </row>
    <row r="37" spans="1:16" s="159" customFormat="1" ht="22.5" customHeight="1">
      <c r="A37" s="84"/>
      <c r="B37" s="84"/>
      <c r="C37" s="84"/>
      <c r="D37" s="84"/>
      <c r="E37" s="84"/>
      <c r="F37" s="84"/>
      <c r="G37" s="85"/>
      <c r="H37" s="29"/>
      <c r="I37" s="185"/>
      <c r="J37" s="31" t="s">
        <v>126</v>
      </c>
      <c r="K37" s="141">
        <f>세출!D98</f>
        <v>6000000</v>
      </c>
      <c r="L37" s="141">
        <f>세출!E98</f>
        <v>11400000</v>
      </c>
      <c r="M37" s="139">
        <f t="shared" si="2"/>
        <v>5400000</v>
      </c>
      <c r="N37" s="162">
        <f t="shared" si="5"/>
        <v>0.9</v>
      </c>
      <c r="P37" s="164"/>
    </row>
    <row r="38" spans="1:14" s="159" customFormat="1" ht="22.5" customHeight="1">
      <c r="A38" s="84"/>
      <c r="B38" s="84"/>
      <c r="C38" s="84"/>
      <c r="D38" s="84"/>
      <c r="E38" s="84"/>
      <c r="F38" s="84"/>
      <c r="G38" s="85"/>
      <c r="H38" s="32" t="s">
        <v>108</v>
      </c>
      <c r="I38" s="54" t="s">
        <v>26</v>
      </c>
      <c r="J38" s="65"/>
      <c r="K38" s="265">
        <f>K39</f>
        <v>0</v>
      </c>
      <c r="L38" s="66">
        <f>L39</f>
        <v>1000000</v>
      </c>
      <c r="M38" s="55">
        <f t="shared" si="2"/>
        <v>1000000</v>
      </c>
      <c r="N38" s="156">
        <v>1</v>
      </c>
    </row>
    <row r="39" spans="1:16" s="159" customFormat="1" ht="22.5" customHeight="1">
      <c r="A39" s="84"/>
      <c r="B39" s="84"/>
      <c r="C39" s="84"/>
      <c r="D39" s="84"/>
      <c r="E39" s="84"/>
      <c r="F39" s="84"/>
      <c r="G39" s="85"/>
      <c r="H39" s="24"/>
      <c r="I39" s="26" t="s">
        <v>108</v>
      </c>
      <c r="J39" s="54" t="s">
        <v>87</v>
      </c>
      <c r="K39" s="281">
        <f>K40</f>
        <v>0</v>
      </c>
      <c r="L39" s="59">
        <f>L40</f>
        <v>1000000</v>
      </c>
      <c r="M39" s="55">
        <f t="shared" si="2"/>
        <v>1000000</v>
      </c>
      <c r="N39" s="156">
        <v>1</v>
      </c>
      <c r="P39" s="164"/>
    </row>
    <row r="40" spans="1:14" s="159" customFormat="1" ht="22.5" customHeight="1">
      <c r="A40" s="84"/>
      <c r="B40" s="84"/>
      <c r="C40" s="84"/>
      <c r="D40" s="84"/>
      <c r="E40" s="84"/>
      <c r="F40" s="84"/>
      <c r="G40" s="85"/>
      <c r="H40" s="27"/>
      <c r="I40" s="28"/>
      <c r="J40" s="23" t="s">
        <v>108</v>
      </c>
      <c r="K40" s="278">
        <f>세출!D104</f>
        <v>0</v>
      </c>
      <c r="L40" s="51">
        <f>세출!E104</f>
        <v>1000000</v>
      </c>
      <c r="M40" s="139">
        <f>L40-K40</f>
        <v>1000000</v>
      </c>
      <c r="N40" s="162">
        <v>1</v>
      </c>
    </row>
    <row r="41" spans="1:14" s="159" customFormat="1" ht="22.5" customHeight="1">
      <c r="A41" s="84"/>
      <c r="B41" s="84"/>
      <c r="C41" s="84"/>
      <c r="D41" s="84"/>
      <c r="E41" s="84"/>
      <c r="F41" s="84"/>
      <c r="G41" s="85"/>
      <c r="H41" s="22" t="s">
        <v>109</v>
      </c>
      <c r="I41" s="54" t="s">
        <v>84</v>
      </c>
      <c r="J41" s="54"/>
      <c r="K41" s="281">
        <f>K42</f>
        <v>0</v>
      </c>
      <c r="L41" s="59">
        <f>L42</f>
        <v>1875200</v>
      </c>
      <c r="M41" s="55">
        <f>L41-K41</f>
        <v>1875200</v>
      </c>
      <c r="N41" s="156">
        <v>1</v>
      </c>
    </row>
    <row r="42" spans="1:14" s="159" customFormat="1" ht="22.5" customHeight="1">
      <c r="A42" s="84"/>
      <c r="B42" s="84"/>
      <c r="C42" s="84"/>
      <c r="D42" s="84"/>
      <c r="E42" s="84"/>
      <c r="F42" s="84"/>
      <c r="G42" s="85"/>
      <c r="H42" s="24"/>
      <c r="I42" s="26" t="s">
        <v>109</v>
      </c>
      <c r="J42" s="54" t="s">
        <v>87</v>
      </c>
      <c r="K42" s="281">
        <f>K43</f>
        <v>0</v>
      </c>
      <c r="L42" s="59">
        <f>L43</f>
        <v>1875200</v>
      </c>
      <c r="M42" s="55">
        <f>L42-K42</f>
        <v>1875200</v>
      </c>
      <c r="N42" s="156">
        <v>1</v>
      </c>
    </row>
    <row r="43" spans="1:14" s="159" customFormat="1" ht="22.5" customHeight="1" thickBot="1">
      <c r="A43" s="84"/>
      <c r="B43" s="84"/>
      <c r="C43" s="84"/>
      <c r="D43" s="84"/>
      <c r="E43" s="84"/>
      <c r="F43" s="84"/>
      <c r="G43" s="85"/>
      <c r="H43" s="33"/>
      <c r="I43" s="258"/>
      <c r="J43" s="173" t="s">
        <v>109</v>
      </c>
      <c r="K43" s="282">
        <f>세출!D108</f>
        <v>0</v>
      </c>
      <c r="L43" s="174">
        <f>세출!E108</f>
        <v>1875200</v>
      </c>
      <c r="M43" s="168">
        <f>L43-K43</f>
        <v>1875200</v>
      </c>
      <c r="N43" s="175">
        <v>1</v>
      </c>
    </row>
    <row r="44" spans="1:15" s="159" customFormat="1" ht="22.5" customHeight="1">
      <c r="A44" s="84"/>
      <c r="B44" s="84"/>
      <c r="C44" s="84"/>
      <c r="D44" s="84"/>
      <c r="E44" s="84"/>
      <c r="F44" s="84"/>
      <c r="G44" s="85"/>
      <c r="O44" s="164"/>
    </row>
    <row r="45" spans="1:15" s="159" customFormat="1" ht="22.5" customHeight="1">
      <c r="A45" s="84"/>
      <c r="B45" s="84"/>
      <c r="C45" s="84"/>
      <c r="D45" s="84"/>
      <c r="E45" s="84"/>
      <c r="F45" s="84"/>
      <c r="G45" s="85"/>
      <c r="O45" s="164"/>
    </row>
    <row r="46" spans="1:16" s="159" customFormat="1" ht="22.5" customHeight="1">
      <c r="A46" s="84"/>
      <c r="B46" s="84"/>
      <c r="C46" s="84"/>
      <c r="D46" s="84"/>
      <c r="E46" s="84"/>
      <c r="F46" s="84"/>
      <c r="G46" s="85"/>
      <c r="H46" s="84"/>
      <c r="I46" s="84"/>
      <c r="J46" s="176"/>
      <c r="K46" s="85"/>
      <c r="L46" s="85"/>
      <c r="M46" s="85"/>
      <c r="N46" s="85"/>
      <c r="O46" s="171"/>
      <c r="P46" s="172"/>
    </row>
    <row r="47" spans="1:14" s="159" customFormat="1" ht="22.5" customHeight="1">
      <c r="A47" s="84"/>
      <c r="B47" s="84"/>
      <c r="C47" s="84"/>
      <c r="D47" s="84"/>
      <c r="E47" s="84"/>
      <c r="F47" s="84"/>
      <c r="G47" s="85"/>
      <c r="H47" s="84"/>
      <c r="I47" s="84"/>
      <c r="J47" s="176"/>
      <c r="K47" s="85"/>
      <c r="L47" s="85"/>
      <c r="M47" s="85"/>
      <c r="N47" s="85"/>
    </row>
    <row r="48" spans="1:14" s="159" customFormat="1" ht="22.5" customHeight="1">
      <c r="A48" s="84"/>
      <c r="B48" s="84"/>
      <c r="C48" s="84"/>
      <c r="D48" s="84"/>
      <c r="E48" s="84"/>
      <c r="F48" s="84"/>
      <c r="G48" s="85"/>
      <c r="H48" s="84"/>
      <c r="I48" s="84"/>
      <c r="J48" s="176"/>
      <c r="K48" s="84"/>
      <c r="L48" s="84"/>
      <c r="M48" s="84"/>
      <c r="N48" s="85"/>
    </row>
    <row r="49" spans="1:14" s="159" customFormat="1" ht="22.5" customHeight="1">
      <c r="A49" s="84"/>
      <c r="B49" s="84"/>
      <c r="C49" s="84"/>
      <c r="D49" s="84"/>
      <c r="E49" s="84"/>
      <c r="F49" s="84"/>
      <c r="G49" s="85"/>
      <c r="H49" s="84"/>
      <c r="I49" s="84"/>
      <c r="J49" s="176"/>
      <c r="K49" s="84"/>
      <c r="L49" s="84"/>
      <c r="M49" s="84"/>
      <c r="N49" s="85"/>
    </row>
    <row r="50" spans="1:14" s="159" customFormat="1" ht="18.75" customHeight="1">
      <c r="A50" s="84"/>
      <c r="B50" s="84"/>
      <c r="C50" s="84"/>
      <c r="D50" s="84"/>
      <c r="E50" s="84"/>
      <c r="F50" s="84"/>
      <c r="G50" s="85"/>
      <c r="H50" s="84"/>
      <c r="I50" s="84"/>
      <c r="J50" s="176"/>
      <c r="K50" s="84"/>
      <c r="L50" s="84"/>
      <c r="M50" s="84"/>
      <c r="N50" s="85"/>
    </row>
    <row r="51" spans="1:15" s="159" customFormat="1" ht="18.75" customHeight="1">
      <c r="A51" s="84"/>
      <c r="B51" s="84"/>
      <c r="C51" s="84"/>
      <c r="D51" s="84"/>
      <c r="E51" s="84"/>
      <c r="F51" s="84"/>
      <c r="G51" s="85"/>
      <c r="O51" s="164"/>
    </row>
    <row r="52" spans="1:15" s="159" customFormat="1" ht="18.75" customHeight="1">
      <c r="A52" s="84"/>
      <c r="B52" s="84"/>
      <c r="C52" s="84"/>
      <c r="D52" s="84"/>
      <c r="E52" s="84"/>
      <c r="F52" s="84"/>
      <c r="G52" s="85"/>
      <c r="H52" s="84"/>
      <c r="I52" s="84"/>
      <c r="J52" s="176"/>
      <c r="K52" s="84"/>
      <c r="L52" s="84"/>
      <c r="M52" s="84"/>
      <c r="N52" s="85"/>
      <c r="O52" s="164"/>
    </row>
    <row r="53" spans="1:15" s="159" customFormat="1" ht="18.75" customHeight="1">
      <c r="A53" s="84"/>
      <c r="B53" s="84"/>
      <c r="C53" s="84"/>
      <c r="D53" s="84"/>
      <c r="E53" s="84"/>
      <c r="F53" s="84"/>
      <c r="G53" s="85"/>
      <c r="H53" s="84"/>
      <c r="I53" s="84"/>
      <c r="J53" s="176"/>
      <c r="K53" s="84"/>
      <c r="L53" s="84"/>
      <c r="M53" s="84"/>
      <c r="N53" s="85"/>
      <c r="O53" s="164"/>
    </row>
    <row r="54" spans="1:15" s="159" customFormat="1" ht="25.5" customHeight="1">
      <c r="A54" s="84"/>
      <c r="B54" s="84"/>
      <c r="C54" s="84"/>
      <c r="D54" s="84"/>
      <c r="E54" s="84"/>
      <c r="F54" s="84"/>
      <c r="G54" s="85"/>
      <c r="H54" s="84"/>
      <c r="I54" s="84"/>
      <c r="J54" s="176"/>
      <c r="K54" s="84"/>
      <c r="L54" s="84"/>
      <c r="M54" s="84"/>
      <c r="N54" s="85"/>
      <c r="O54" s="164"/>
    </row>
    <row r="55" spans="1:15" s="159" customFormat="1" ht="25.5" customHeight="1">
      <c r="A55" s="84"/>
      <c r="B55" s="84"/>
      <c r="C55" s="84"/>
      <c r="D55" s="84"/>
      <c r="E55" s="84"/>
      <c r="F55" s="84"/>
      <c r="G55" s="85"/>
      <c r="H55" s="84"/>
      <c r="I55" s="84"/>
      <c r="J55" s="176"/>
      <c r="K55" s="84"/>
      <c r="L55" s="84"/>
      <c r="M55" s="84"/>
      <c r="N55" s="85"/>
      <c r="O55" s="164"/>
    </row>
    <row r="56" spans="1:15" s="159" customFormat="1" ht="25.5" customHeight="1">
      <c r="A56" s="84"/>
      <c r="B56" s="84"/>
      <c r="C56" s="84"/>
      <c r="D56" s="84"/>
      <c r="E56" s="84"/>
      <c r="F56" s="84"/>
      <c r="G56" s="85"/>
      <c r="H56" s="84"/>
      <c r="I56" s="84"/>
      <c r="J56" s="176"/>
      <c r="K56" s="84"/>
      <c r="L56" s="84"/>
      <c r="M56" s="84"/>
      <c r="N56" s="85"/>
      <c r="O56" s="164"/>
    </row>
    <row r="57" spans="1:15" s="159" customFormat="1" ht="25.5" customHeight="1">
      <c r="A57" s="84"/>
      <c r="B57" s="84"/>
      <c r="C57" s="84"/>
      <c r="D57" s="84"/>
      <c r="E57" s="84"/>
      <c r="F57" s="84"/>
      <c r="G57" s="85"/>
      <c r="H57" s="84"/>
      <c r="I57" s="84"/>
      <c r="J57" s="176"/>
      <c r="K57" s="84"/>
      <c r="L57" s="84"/>
      <c r="M57" s="84"/>
      <c r="N57" s="85"/>
      <c r="O57" s="164"/>
    </row>
    <row r="58" spans="1:15" s="159" customFormat="1" ht="15" customHeight="1">
      <c r="A58" s="84"/>
      <c r="B58" s="84"/>
      <c r="C58" s="84"/>
      <c r="D58" s="84"/>
      <c r="E58" s="84"/>
      <c r="F58" s="84"/>
      <c r="G58" s="85"/>
      <c r="H58" s="84"/>
      <c r="I58" s="84"/>
      <c r="J58" s="176"/>
      <c r="K58" s="84"/>
      <c r="L58" s="84"/>
      <c r="M58" s="84"/>
      <c r="N58" s="85"/>
      <c r="O58" s="164"/>
    </row>
    <row r="59" spans="1:15" s="159" customFormat="1" ht="15" customHeight="1">
      <c r="A59" s="84"/>
      <c r="B59" s="84"/>
      <c r="C59" s="84"/>
      <c r="D59" s="84"/>
      <c r="E59" s="84"/>
      <c r="F59" s="84"/>
      <c r="G59" s="85"/>
      <c r="H59" s="84"/>
      <c r="I59" s="84"/>
      <c r="J59" s="176"/>
      <c r="K59" s="84"/>
      <c r="L59" s="84"/>
      <c r="M59" s="84"/>
      <c r="N59" s="85"/>
      <c r="O59" s="164"/>
    </row>
    <row r="60" spans="15:16" ht="13.5">
      <c r="O60" s="164"/>
      <c r="P60" s="159"/>
    </row>
    <row r="61" spans="15:16" ht="13.5">
      <c r="O61" s="164"/>
      <c r="P61" s="159"/>
    </row>
    <row r="62" spans="15:16" ht="13.5">
      <c r="O62" s="164"/>
      <c r="P62" s="159"/>
    </row>
  </sheetData>
  <sheetProtection/>
  <mergeCells count="19">
    <mergeCell ref="A1:N1"/>
    <mergeCell ref="F5:G5"/>
    <mergeCell ref="A4:G4"/>
    <mergeCell ref="H4:N4"/>
    <mergeCell ref="A5:A6"/>
    <mergeCell ref="H5:H6"/>
    <mergeCell ref="A2:C2"/>
    <mergeCell ref="I5:I6"/>
    <mergeCell ref="J5:J6"/>
    <mergeCell ref="M3:N3"/>
    <mergeCell ref="B14:B15"/>
    <mergeCell ref="A13:A14"/>
    <mergeCell ref="A17:A18"/>
    <mergeCell ref="B18:B19"/>
    <mergeCell ref="A9:A10"/>
    <mergeCell ref="M5:N5"/>
    <mergeCell ref="B5:B6"/>
    <mergeCell ref="B10:B12"/>
    <mergeCell ref="C5:C6"/>
  </mergeCells>
  <printOptions horizontalCentered="1"/>
  <pageMargins left="0.35433070866141736" right="0" top="0.7086614173228347" bottom="0.5511811023622047" header="0.1968503937007874" footer="0.31496062992125984"/>
  <pageSetup firstPageNumber="1" useFirstPageNumber="1" horizontalDpi="600" verticalDpi="600" orientation="portrait" paperSize="9" scale="73" r:id="rId1"/>
  <headerFooter alignWithMargins="0">
    <oddFooter>&amp;R의료법인 구인의료재단 오복요양원</oddFooter>
  </headerFooter>
  <rowBreaks count="2" manualBreakCount="2">
    <brk id="48" max="13" man="1"/>
    <brk id="5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Normal="90" zoomScaleSheetLayoutView="100" workbookViewId="0" topLeftCell="A31">
      <selection activeCell="D41" sqref="D41"/>
    </sheetView>
  </sheetViews>
  <sheetFormatPr defaultColWidth="8.88671875" defaultRowHeight="13.5"/>
  <cols>
    <col min="1" max="1" width="8.5546875" style="84" customWidth="1"/>
    <col min="2" max="2" width="8.10546875" style="84" customWidth="1"/>
    <col min="3" max="3" width="9.88671875" style="83" customWidth="1"/>
    <col min="4" max="4" width="8.6640625" style="84" customWidth="1"/>
    <col min="5" max="5" width="9.77734375" style="84" customWidth="1"/>
    <col min="6" max="6" width="8.6640625" style="145" customWidth="1"/>
    <col min="7" max="7" width="6.99609375" style="85" customWidth="1"/>
    <col min="8" max="8" width="68.3359375" style="86" customWidth="1"/>
    <col min="9" max="9" width="14.88671875" style="87" customWidth="1"/>
    <col min="10" max="10" width="8.88671875" style="84" customWidth="1"/>
    <col min="11" max="11" width="9.21484375" style="84" bestFit="1" customWidth="1"/>
    <col min="12" max="12" width="8.99609375" style="84" bestFit="1" customWidth="1"/>
    <col min="13" max="13" width="9.21484375" style="84" bestFit="1" customWidth="1"/>
    <col min="14" max="16384" width="8.88671875" style="84" customWidth="1"/>
  </cols>
  <sheetData>
    <row r="1" spans="1:9" ht="28.5" customHeight="1">
      <c r="A1" s="98" t="s">
        <v>57</v>
      </c>
      <c r="B1" s="98"/>
      <c r="C1" s="99"/>
      <c r="D1" s="100"/>
      <c r="E1" s="100"/>
      <c r="F1" s="101" t="s">
        <v>272</v>
      </c>
      <c r="G1" s="102"/>
      <c r="H1" s="103"/>
      <c r="I1" s="104"/>
    </row>
    <row r="2" spans="1:9" ht="13.5" customHeight="1" thickBot="1">
      <c r="A2" s="105"/>
      <c r="B2" s="106"/>
      <c r="C2" s="107"/>
      <c r="D2" s="105"/>
      <c r="E2" s="105"/>
      <c r="F2" s="108"/>
      <c r="G2" s="109"/>
      <c r="H2" s="110"/>
      <c r="I2" s="111" t="s">
        <v>130</v>
      </c>
    </row>
    <row r="3" spans="1:9" ht="17.25" customHeight="1">
      <c r="A3" s="321" t="s">
        <v>58</v>
      </c>
      <c r="B3" s="330" t="s">
        <v>59</v>
      </c>
      <c r="C3" s="330" t="s">
        <v>60</v>
      </c>
      <c r="D3" s="112" t="s">
        <v>157</v>
      </c>
      <c r="E3" s="113" t="s">
        <v>158</v>
      </c>
      <c r="F3" s="330" t="s">
        <v>61</v>
      </c>
      <c r="G3" s="330"/>
      <c r="H3" s="326" t="s">
        <v>62</v>
      </c>
      <c r="I3" s="327"/>
    </row>
    <row r="4" spans="1:9" ht="12" customHeight="1">
      <c r="A4" s="322"/>
      <c r="B4" s="331"/>
      <c r="C4" s="331"/>
      <c r="D4" s="90" t="s">
        <v>124</v>
      </c>
      <c r="E4" s="90" t="s">
        <v>125</v>
      </c>
      <c r="F4" s="115" t="s">
        <v>176</v>
      </c>
      <c r="G4" s="114" t="s">
        <v>63</v>
      </c>
      <c r="H4" s="328"/>
      <c r="I4" s="329"/>
    </row>
    <row r="5" spans="1:9" s="118" customFormat="1" ht="18" customHeight="1">
      <c r="A5" s="53" t="s">
        <v>64</v>
      </c>
      <c r="B5" s="54"/>
      <c r="C5" s="54"/>
      <c r="D5" s="71">
        <f>D6+D19+D34+D49</f>
        <v>1362191560</v>
      </c>
      <c r="E5" s="71">
        <f>E6+E19+E34+E49</f>
        <v>1440494300</v>
      </c>
      <c r="F5" s="71">
        <f>E5-D5</f>
        <v>78302740</v>
      </c>
      <c r="G5" s="56">
        <f>F5/D5</f>
        <v>0.057482913783432926</v>
      </c>
      <c r="H5" s="116"/>
      <c r="I5" s="117">
        <f>I6+I19+I34+I49</f>
        <v>1440494300</v>
      </c>
    </row>
    <row r="6" spans="1:9" s="93" customFormat="1" ht="18" customHeight="1">
      <c r="A6" s="304" t="s">
        <v>110</v>
      </c>
      <c r="B6" s="54" t="s">
        <v>65</v>
      </c>
      <c r="C6" s="54"/>
      <c r="D6" s="71">
        <f>D7</f>
        <v>272742000</v>
      </c>
      <c r="E6" s="71">
        <f>E7</f>
        <v>255374300</v>
      </c>
      <c r="F6" s="71">
        <f>E6-D6</f>
        <v>-17367700</v>
      </c>
      <c r="G6" s="56">
        <f>F6/D6</f>
        <v>-0.0636781280477521</v>
      </c>
      <c r="H6" s="116"/>
      <c r="I6" s="117">
        <f>SUM(I7)</f>
        <v>255374300</v>
      </c>
    </row>
    <row r="7" spans="1:9" s="93" customFormat="1" ht="18" customHeight="1">
      <c r="A7" s="305"/>
      <c r="B7" s="302" t="s">
        <v>66</v>
      </c>
      <c r="C7" s="54" t="s">
        <v>67</v>
      </c>
      <c r="D7" s="71">
        <f>D8+D17</f>
        <v>272742000</v>
      </c>
      <c r="E7" s="71">
        <f>E8+E17</f>
        <v>255374300</v>
      </c>
      <c r="F7" s="71">
        <f>E7-D7</f>
        <v>-17367700</v>
      </c>
      <c r="G7" s="56">
        <f>F7/D7</f>
        <v>-0.0636781280477521</v>
      </c>
      <c r="H7" s="116"/>
      <c r="I7" s="117">
        <f>I8+I17</f>
        <v>255374300</v>
      </c>
    </row>
    <row r="8" spans="1:9" s="93" customFormat="1" ht="18" customHeight="1">
      <c r="A8" s="24"/>
      <c r="B8" s="303"/>
      <c r="C8" s="332" t="s">
        <v>177</v>
      </c>
      <c r="D8" s="120">
        <v>159342000</v>
      </c>
      <c r="E8" s="121">
        <f>I8</f>
        <v>132254300</v>
      </c>
      <c r="F8" s="121">
        <f>E8-D8</f>
        <v>-27087700</v>
      </c>
      <c r="G8" s="122">
        <f>F8/D8</f>
        <v>-0.16999723864392313</v>
      </c>
      <c r="H8" s="239" t="s">
        <v>68</v>
      </c>
      <c r="I8" s="240">
        <f>SUM(I9:I16)</f>
        <v>132254300</v>
      </c>
    </row>
    <row r="9" spans="1:9" s="93" customFormat="1" ht="18" customHeight="1">
      <c r="A9" s="24"/>
      <c r="B9" s="119"/>
      <c r="C9" s="333"/>
      <c r="D9" s="124">
        <v>2</v>
      </c>
      <c r="E9" s="179"/>
      <c r="F9" s="124"/>
      <c r="G9" s="126"/>
      <c r="H9" s="128" t="s">
        <v>184</v>
      </c>
      <c r="I9" s="193">
        <v>5196500</v>
      </c>
    </row>
    <row r="10" spans="1:9" s="93" customFormat="1" ht="18" customHeight="1">
      <c r="A10" s="24"/>
      <c r="B10" s="119"/>
      <c r="C10" s="333"/>
      <c r="D10" s="124"/>
      <c r="E10" s="179"/>
      <c r="F10" s="124"/>
      <c r="G10" s="126"/>
      <c r="H10" s="128" t="s">
        <v>185</v>
      </c>
      <c r="I10" s="193">
        <v>28930100</v>
      </c>
    </row>
    <row r="11" spans="1:9" s="93" customFormat="1" ht="18" customHeight="1">
      <c r="A11" s="24"/>
      <c r="B11" s="119"/>
      <c r="C11" s="333"/>
      <c r="D11" s="124"/>
      <c r="E11" s="179"/>
      <c r="F11" s="124"/>
      <c r="G11" s="126"/>
      <c r="H11" s="128" t="s">
        <v>186</v>
      </c>
      <c r="I11" s="193">
        <v>62246400</v>
      </c>
    </row>
    <row r="12" spans="1:9" s="93" customFormat="1" ht="18" customHeight="1">
      <c r="A12" s="24"/>
      <c r="B12" s="119"/>
      <c r="C12" s="333"/>
      <c r="D12" s="124"/>
      <c r="E12" s="179"/>
      <c r="F12" s="124"/>
      <c r="G12" s="126"/>
      <c r="H12" s="128" t="s">
        <v>187</v>
      </c>
      <c r="I12" s="193">
        <v>2078600</v>
      </c>
    </row>
    <row r="13" spans="1:9" s="93" customFormat="1" ht="18" customHeight="1">
      <c r="A13" s="24"/>
      <c r="B13" s="119"/>
      <c r="C13" s="333"/>
      <c r="D13" s="124"/>
      <c r="E13" s="179"/>
      <c r="F13" s="124"/>
      <c r="G13" s="126"/>
      <c r="H13" s="128" t="s">
        <v>188</v>
      </c>
      <c r="I13" s="193">
        <v>5786000</v>
      </c>
    </row>
    <row r="14" spans="1:9" s="93" customFormat="1" ht="18" customHeight="1">
      <c r="A14" s="24"/>
      <c r="B14" s="119"/>
      <c r="C14" s="333"/>
      <c r="D14" s="124"/>
      <c r="E14" s="179"/>
      <c r="F14" s="124"/>
      <c r="G14" s="126"/>
      <c r="H14" s="128" t="s">
        <v>189</v>
      </c>
      <c r="I14" s="193">
        <v>5786000</v>
      </c>
    </row>
    <row r="15" spans="1:9" s="93" customFormat="1" ht="18" customHeight="1">
      <c r="A15" s="24"/>
      <c r="B15" s="119"/>
      <c r="C15" s="333"/>
      <c r="D15" s="124"/>
      <c r="E15" s="179"/>
      <c r="F15" s="124"/>
      <c r="G15" s="126"/>
      <c r="H15" s="128" t="s">
        <v>190</v>
      </c>
      <c r="I15" s="193">
        <v>14227700</v>
      </c>
    </row>
    <row r="16" spans="1:9" s="93" customFormat="1" ht="18" customHeight="1">
      <c r="A16" s="24"/>
      <c r="B16" s="119"/>
      <c r="C16" s="333"/>
      <c r="D16" s="124"/>
      <c r="E16" s="179"/>
      <c r="F16" s="124"/>
      <c r="G16" s="126"/>
      <c r="H16" s="128" t="s">
        <v>191</v>
      </c>
      <c r="I16" s="193">
        <v>8003000</v>
      </c>
    </row>
    <row r="17" spans="1:9" s="93" customFormat="1" ht="18" customHeight="1">
      <c r="A17" s="24"/>
      <c r="B17" s="25"/>
      <c r="C17" s="187" t="s">
        <v>118</v>
      </c>
      <c r="D17" s="120">
        <v>113400000</v>
      </c>
      <c r="E17" s="120">
        <f>I17</f>
        <v>123120000</v>
      </c>
      <c r="F17" s="121">
        <f aca="true" t="shared" si="0" ref="F17:F23">E17-D17</f>
        <v>9720000</v>
      </c>
      <c r="G17" s="122">
        <f>F17/D17</f>
        <v>0.08571428571428572</v>
      </c>
      <c r="H17" s="239" t="s">
        <v>69</v>
      </c>
      <c r="I17" s="273">
        <f>SUM(I18:I18)</f>
        <v>123120000</v>
      </c>
    </row>
    <row r="18" spans="1:11" s="93" customFormat="1" ht="18" customHeight="1">
      <c r="A18" s="24"/>
      <c r="B18" s="25"/>
      <c r="C18" s="25"/>
      <c r="D18" s="124"/>
      <c r="E18" s="124"/>
      <c r="F18" s="124">
        <f t="shared" si="0"/>
        <v>0</v>
      </c>
      <c r="G18" s="126"/>
      <c r="H18" s="128" t="s">
        <v>192</v>
      </c>
      <c r="I18" s="197">
        <v>123120000</v>
      </c>
      <c r="K18" s="129"/>
    </row>
    <row r="19" spans="1:9" s="93" customFormat="1" ht="18" customHeight="1">
      <c r="A19" s="130" t="s">
        <v>70</v>
      </c>
      <c r="B19" s="54" t="s">
        <v>71</v>
      </c>
      <c r="C19" s="54"/>
      <c r="D19" s="71">
        <f>D20</f>
        <v>141283000</v>
      </c>
      <c r="E19" s="71">
        <f>E20</f>
        <v>104853000</v>
      </c>
      <c r="F19" s="71">
        <f t="shared" si="0"/>
        <v>-36430000</v>
      </c>
      <c r="G19" s="56">
        <f>F19/D19</f>
        <v>-0.2578512630677435</v>
      </c>
      <c r="H19" s="131"/>
      <c r="I19" s="198">
        <f>I20</f>
        <v>104853000</v>
      </c>
    </row>
    <row r="20" spans="1:9" s="93" customFormat="1" ht="18" customHeight="1">
      <c r="A20" s="133"/>
      <c r="B20" s="302" t="s">
        <v>267</v>
      </c>
      <c r="C20" s="54" t="s">
        <v>72</v>
      </c>
      <c r="D20" s="71">
        <f>D23+D21</f>
        <v>141283000</v>
      </c>
      <c r="E20" s="71">
        <f>E23</f>
        <v>104853000</v>
      </c>
      <c r="F20" s="71">
        <f t="shared" si="0"/>
        <v>-36430000</v>
      </c>
      <c r="G20" s="56">
        <f>F20/D20</f>
        <v>-0.2578512630677435</v>
      </c>
      <c r="H20" s="131"/>
      <c r="I20" s="198">
        <f>I23+I21</f>
        <v>104853000</v>
      </c>
    </row>
    <row r="21" spans="1:9" s="93" customFormat="1" ht="18" customHeight="1">
      <c r="A21" s="133"/>
      <c r="B21" s="303"/>
      <c r="C21" s="323" t="s">
        <v>266</v>
      </c>
      <c r="D21" s="120">
        <v>31320000</v>
      </c>
      <c r="E21" s="269">
        <v>0</v>
      </c>
      <c r="F21" s="179">
        <f t="shared" si="0"/>
        <v>-31320000</v>
      </c>
      <c r="G21" s="122">
        <f>F21/D21</f>
        <v>-1</v>
      </c>
      <c r="H21" s="242" t="s">
        <v>34</v>
      </c>
      <c r="I21" s="243">
        <f>I22</f>
        <v>0</v>
      </c>
    </row>
    <row r="22" spans="1:9" s="93" customFormat="1" ht="18" customHeight="1">
      <c r="A22" s="133"/>
      <c r="B22" s="303"/>
      <c r="C22" s="336"/>
      <c r="D22" s="139"/>
      <c r="E22" s="276"/>
      <c r="F22" s="139">
        <f t="shared" si="0"/>
        <v>0</v>
      </c>
      <c r="G22" s="277"/>
      <c r="H22" s="134" t="s">
        <v>268</v>
      </c>
      <c r="I22" s="199">
        <v>0</v>
      </c>
    </row>
    <row r="23" spans="1:9" s="93" customFormat="1" ht="18" customHeight="1">
      <c r="A23" s="133"/>
      <c r="B23" s="303"/>
      <c r="C23" s="334" t="s">
        <v>159</v>
      </c>
      <c r="D23" s="124">
        <v>109963000</v>
      </c>
      <c r="E23" s="20">
        <f>I23</f>
        <v>104853000</v>
      </c>
      <c r="F23" s="179">
        <f t="shared" si="0"/>
        <v>-5110000</v>
      </c>
      <c r="G23" s="126">
        <f>F23/D23</f>
        <v>-0.04647017633203896</v>
      </c>
      <c r="H23" s="274" t="s">
        <v>34</v>
      </c>
      <c r="I23" s="275">
        <f>SUM(I24:I33)</f>
        <v>104853000</v>
      </c>
    </row>
    <row r="24" spans="1:9" s="93" customFormat="1" ht="18" customHeight="1">
      <c r="A24" s="133"/>
      <c r="B24" s="119"/>
      <c r="C24" s="334"/>
      <c r="D24" s="124"/>
      <c r="E24" s="20"/>
      <c r="F24" s="189"/>
      <c r="G24" s="126"/>
      <c r="H24" s="134" t="s">
        <v>209</v>
      </c>
      <c r="I24" s="199">
        <v>33335000</v>
      </c>
    </row>
    <row r="25" spans="1:9" s="93" customFormat="1" ht="18" customHeight="1">
      <c r="A25" s="133"/>
      <c r="B25" s="119"/>
      <c r="C25" s="334"/>
      <c r="D25" s="124"/>
      <c r="E25" s="20"/>
      <c r="F25" s="189"/>
      <c r="G25" s="126"/>
      <c r="H25" s="134" t="s">
        <v>212</v>
      </c>
      <c r="I25" s="199">
        <v>399300</v>
      </c>
    </row>
    <row r="26" spans="1:9" s="93" customFormat="1" ht="18" customHeight="1">
      <c r="A26" s="133"/>
      <c r="B26" s="119"/>
      <c r="C26" s="334"/>
      <c r="D26" s="124"/>
      <c r="E26" s="20"/>
      <c r="F26" s="189"/>
      <c r="G26" s="126"/>
      <c r="H26" s="134" t="s">
        <v>213</v>
      </c>
      <c r="I26" s="199">
        <v>399300</v>
      </c>
    </row>
    <row r="27" spans="1:9" s="93" customFormat="1" ht="18" customHeight="1">
      <c r="A27" s="133"/>
      <c r="B27" s="119"/>
      <c r="C27" s="334"/>
      <c r="D27" s="124"/>
      <c r="E27" s="20"/>
      <c r="F27" s="189"/>
      <c r="G27" s="126"/>
      <c r="H27" s="134" t="s">
        <v>214</v>
      </c>
      <c r="I27" s="199">
        <v>389400</v>
      </c>
    </row>
    <row r="28" spans="1:9" s="93" customFormat="1" ht="18" customHeight="1">
      <c r="A28" s="133"/>
      <c r="B28" s="119"/>
      <c r="C28" s="334"/>
      <c r="D28" s="124"/>
      <c r="E28" s="20"/>
      <c r="F28" s="189"/>
      <c r="G28" s="126"/>
      <c r="H28" s="134" t="s">
        <v>193</v>
      </c>
      <c r="I28" s="199">
        <v>9000000</v>
      </c>
    </row>
    <row r="29" spans="1:9" s="93" customFormat="1" ht="18" customHeight="1">
      <c r="A29" s="133"/>
      <c r="B29" s="119"/>
      <c r="C29" s="334"/>
      <c r="D29" s="124"/>
      <c r="E29" s="20"/>
      <c r="F29" s="189"/>
      <c r="G29" s="126"/>
      <c r="H29" s="134" t="s">
        <v>215</v>
      </c>
      <c r="I29" s="199">
        <v>4560000</v>
      </c>
    </row>
    <row r="30" spans="1:9" s="93" customFormat="1" ht="18" customHeight="1">
      <c r="A30" s="133"/>
      <c r="B30" s="119"/>
      <c r="C30" s="334"/>
      <c r="D30" s="124"/>
      <c r="E30" s="20"/>
      <c r="F30" s="189"/>
      <c r="G30" s="126"/>
      <c r="H30" s="134" t="s">
        <v>210</v>
      </c>
      <c r="I30" s="199">
        <v>1330000</v>
      </c>
    </row>
    <row r="31" spans="1:9" s="93" customFormat="1" ht="18" customHeight="1">
      <c r="A31" s="133"/>
      <c r="B31" s="119"/>
      <c r="C31" s="334"/>
      <c r="D31" s="124"/>
      <c r="E31" s="20"/>
      <c r="F31" s="189"/>
      <c r="G31" s="126"/>
      <c r="H31" s="134" t="s">
        <v>194</v>
      </c>
      <c r="I31" s="199">
        <v>3600000</v>
      </c>
    </row>
    <row r="32" spans="1:9" s="93" customFormat="1" ht="18" customHeight="1">
      <c r="A32" s="133"/>
      <c r="B32" s="119"/>
      <c r="C32" s="334"/>
      <c r="D32" s="124"/>
      <c r="E32" s="20"/>
      <c r="F32" s="189"/>
      <c r="G32" s="126"/>
      <c r="H32" s="134" t="s">
        <v>195</v>
      </c>
      <c r="I32" s="199">
        <v>42840000</v>
      </c>
    </row>
    <row r="33" spans="1:9" s="93" customFormat="1" ht="18" customHeight="1">
      <c r="A33" s="133"/>
      <c r="B33" s="119"/>
      <c r="C33" s="335"/>
      <c r="D33" s="124"/>
      <c r="E33" s="20"/>
      <c r="F33" s="189"/>
      <c r="G33" s="126"/>
      <c r="H33" s="134" t="s">
        <v>196</v>
      </c>
      <c r="I33" s="199">
        <v>9000000</v>
      </c>
    </row>
    <row r="34" spans="1:9" s="93" customFormat="1" ht="18" customHeight="1">
      <c r="A34" s="304" t="s">
        <v>111</v>
      </c>
      <c r="B34" s="54" t="s">
        <v>71</v>
      </c>
      <c r="C34" s="54"/>
      <c r="D34" s="71">
        <f>D35</f>
        <v>927286560</v>
      </c>
      <c r="E34" s="71">
        <f>E35</f>
        <v>1028067000</v>
      </c>
      <c r="F34" s="71">
        <f>E34-D34</f>
        <v>100780440</v>
      </c>
      <c r="G34" s="56">
        <f>F34/D34</f>
        <v>0.1086831669381685</v>
      </c>
      <c r="H34" s="116"/>
      <c r="I34" s="135">
        <f>I35</f>
        <v>1028067000</v>
      </c>
    </row>
    <row r="35" spans="1:9" s="93" customFormat="1" ht="18" customHeight="1">
      <c r="A35" s="305"/>
      <c r="B35" s="302" t="s">
        <v>112</v>
      </c>
      <c r="C35" s="54" t="s">
        <v>72</v>
      </c>
      <c r="D35" s="71">
        <f>D36+D47</f>
        <v>927286560</v>
      </c>
      <c r="E35" s="71">
        <f>E36+E47</f>
        <v>1028067000</v>
      </c>
      <c r="F35" s="71">
        <f>E35-D35</f>
        <v>100780440</v>
      </c>
      <c r="G35" s="56">
        <f>F35/D35</f>
        <v>0.1086831669381685</v>
      </c>
      <c r="H35" s="116"/>
      <c r="I35" s="135">
        <f>I36+I47</f>
        <v>1028067000</v>
      </c>
    </row>
    <row r="36" spans="1:9" s="93" customFormat="1" ht="18" customHeight="1">
      <c r="A36" s="133"/>
      <c r="B36" s="303"/>
      <c r="C36" s="323" t="s">
        <v>178</v>
      </c>
      <c r="D36" s="120">
        <v>882270720</v>
      </c>
      <c r="E36" s="121">
        <f>I36</f>
        <v>983051200</v>
      </c>
      <c r="F36" s="121">
        <f>E36-D36</f>
        <v>100780480</v>
      </c>
      <c r="G36" s="122">
        <f>F36/D36</f>
        <v>0.11422852160389046</v>
      </c>
      <c r="H36" s="242" t="s">
        <v>69</v>
      </c>
      <c r="I36" s="243">
        <f>SUM(I37:I46)</f>
        <v>983051200</v>
      </c>
    </row>
    <row r="37" spans="1:9" s="93" customFormat="1" ht="18" customHeight="1">
      <c r="A37" s="133"/>
      <c r="B37" s="119"/>
      <c r="C37" s="324"/>
      <c r="D37" s="124"/>
      <c r="E37" s="179"/>
      <c r="F37" s="190"/>
      <c r="G37" s="126"/>
      <c r="H37" s="128" t="s">
        <v>197</v>
      </c>
      <c r="I37" s="136">
        <v>20785900</v>
      </c>
    </row>
    <row r="38" spans="1:9" s="93" customFormat="1" ht="18" customHeight="1">
      <c r="A38" s="133"/>
      <c r="B38" s="119"/>
      <c r="C38" s="324"/>
      <c r="D38" s="124"/>
      <c r="E38" s="179"/>
      <c r="F38" s="190"/>
      <c r="G38" s="126"/>
      <c r="H38" s="128" t="s">
        <v>198</v>
      </c>
      <c r="I38" s="136">
        <v>115720500</v>
      </c>
    </row>
    <row r="39" spans="1:9" s="93" customFormat="1" ht="18" customHeight="1">
      <c r="A39" s="133"/>
      <c r="B39" s="119"/>
      <c r="C39" s="324"/>
      <c r="D39" s="124"/>
      <c r="E39" s="179"/>
      <c r="F39" s="190"/>
      <c r="G39" s="126"/>
      <c r="H39" s="128" t="s">
        <v>199</v>
      </c>
      <c r="I39" s="136">
        <v>248985400</v>
      </c>
    </row>
    <row r="40" spans="1:9" s="93" customFormat="1" ht="18" customHeight="1">
      <c r="A40" s="133"/>
      <c r="B40" s="119"/>
      <c r="C40" s="233"/>
      <c r="D40" s="124"/>
      <c r="E40" s="179"/>
      <c r="F40" s="190"/>
      <c r="G40" s="126"/>
      <c r="H40" s="128" t="s">
        <v>200</v>
      </c>
      <c r="I40" s="136">
        <v>23903800</v>
      </c>
    </row>
    <row r="41" spans="1:9" s="93" customFormat="1" ht="18" customHeight="1">
      <c r="A41" s="133"/>
      <c r="B41" s="119"/>
      <c r="C41" s="233"/>
      <c r="D41" s="124"/>
      <c r="E41" s="179"/>
      <c r="F41" s="190"/>
      <c r="G41" s="126"/>
      <c r="H41" s="128" t="s">
        <v>201</v>
      </c>
      <c r="I41" s="136">
        <v>66539200</v>
      </c>
    </row>
    <row r="42" spans="1:9" s="93" customFormat="1" ht="18" customHeight="1">
      <c r="A42" s="133"/>
      <c r="B42" s="119"/>
      <c r="C42" s="233"/>
      <c r="D42" s="124"/>
      <c r="E42" s="179"/>
      <c r="F42" s="190"/>
      <c r="G42" s="126"/>
      <c r="H42" s="128" t="s">
        <v>202</v>
      </c>
      <c r="I42" s="136">
        <v>42430800</v>
      </c>
    </row>
    <row r="43" spans="1:9" s="93" customFormat="1" ht="18" customHeight="1">
      <c r="A43" s="133"/>
      <c r="B43" s="119"/>
      <c r="C43" s="233"/>
      <c r="D43" s="124"/>
      <c r="E43" s="179"/>
      <c r="F43" s="190"/>
      <c r="G43" s="126"/>
      <c r="H43" s="128" t="s">
        <v>203</v>
      </c>
      <c r="I43" s="136">
        <v>163619000</v>
      </c>
    </row>
    <row r="44" spans="1:9" s="93" customFormat="1" ht="18" customHeight="1">
      <c r="A44" s="133"/>
      <c r="B44" s="119"/>
      <c r="C44" s="233"/>
      <c r="D44" s="124"/>
      <c r="E44" s="179"/>
      <c r="F44" s="190"/>
      <c r="G44" s="126"/>
      <c r="H44" s="128" t="s">
        <v>204</v>
      </c>
      <c r="I44" s="136">
        <v>58689400</v>
      </c>
    </row>
    <row r="45" spans="1:9" s="93" customFormat="1" ht="18" customHeight="1">
      <c r="A45" s="133"/>
      <c r="B45" s="119"/>
      <c r="C45" s="233"/>
      <c r="D45" s="124"/>
      <c r="E45" s="179"/>
      <c r="F45" s="190"/>
      <c r="G45" s="126"/>
      <c r="H45" s="138" t="s">
        <v>205</v>
      </c>
      <c r="I45" s="136">
        <v>23713200</v>
      </c>
    </row>
    <row r="46" spans="1:9" s="93" customFormat="1" ht="18" customHeight="1">
      <c r="A46" s="133"/>
      <c r="B46" s="119"/>
      <c r="C46" s="233"/>
      <c r="D46" s="124"/>
      <c r="E46" s="179"/>
      <c r="F46" s="190"/>
      <c r="G46" s="126"/>
      <c r="H46" s="138" t="s">
        <v>206</v>
      </c>
      <c r="I46" s="136">
        <v>218664000</v>
      </c>
    </row>
    <row r="47" spans="1:9" s="93" customFormat="1" ht="18" customHeight="1">
      <c r="A47" s="133"/>
      <c r="B47" s="119"/>
      <c r="C47" s="194" t="s">
        <v>127</v>
      </c>
      <c r="D47" s="120">
        <v>45015840</v>
      </c>
      <c r="E47" s="121">
        <f>I47</f>
        <v>45015800</v>
      </c>
      <c r="F47" s="269">
        <v>0</v>
      </c>
      <c r="G47" s="122">
        <f>F47/D47</f>
        <v>0</v>
      </c>
      <c r="H47" s="242" t="s">
        <v>34</v>
      </c>
      <c r="I47" s="243">
        <f>I48</f>
        <v>45015800</v>
      </c>
    </row>
    <row r="48" spans="1:9" s="93" customFormat="1" ht="19.5" customHeight="1">
      <c r="A48" s="133"/>
      <c r="B48" s="12"/>
      <c r="C48" s="195"/>
      <c r="D48" s="124"/>
      <c r="E48" s="125"/>
      <c r="F48" s="124">
        <f>E48-D48</f>
        <v>0</v>
      </c>
      <c r="G48" s="137"/>
      <c r="H48" s="128" t="s">
        <v>211</v>
      </c>
      <c r="I48" s="123">
        <v>45015800</v>
      </c>
    </row>
    <row r="49" spans="1:9" s="93" customFormat="1" ht="18.75" customHeight="1">
      <c r="A49" s="22" t="s">
        <v>32</v>
      </c>
      <c r="B49" s="54" t="s">
        <v>26</v>
      </c>
      <c r="C49" s="144"/>
      <c r="D49" s="71">
        <f>D50</f>
        <v>20880000</v>
      </c>
      <c r="E49" s="71">
        <f>E50</f>
        <v>52200000</v>
      </c>
      <c r="F49" s="71">
        <f>E49-D49</f>
        <v>31320000</v>
      </c>
      <c r="G49" s="56">
        <f>F49/D49</f>
        <v>1.5</v>
      </c>
      <c r="H49" s="131"/>
      <c r="I49" s="132">
        <f>SUM(I50)</f>
        <v>52200000</v>
      </c>
    </row>
    <row r="50" spans="1:9" s="93" customFormat="1" ht="18.75" customHeight="1">
      <c r="A50" s="24"/>
      <c r="B50" s="237" t="s">
        <v>32</v>
      </c>
      <c r="C50" s="144" t="s">
        <v>19</v>
      </c>
      <c r="D50" s="143">
        <f>D51+D53</f>
        <v>20880000</v>
      </c>
      <c r="E50" s="143">
        <f>E51+E53</f>
        <v>52200000</v>
      </c>
      <c r="F50" s="71">
        <f>E50-D50</f>
        <v>31320000</v>
      </c>
      <c r="G50" s="56">
        <f>F50/D50</f>
        <v>1.5</v>
      </c>
      <c r="H50" s="131"/>
      <c r="I50" s="132">
        <f>I51+I53</f>
        <v>52200000</v>
      </c>
    </row>
    <row r="51" spans="1:9" s="93" customFormat="1" ht="18.75" customHeight="1">
      <c r="A51" s="24"/>
      <c r="B51" s="12"/>
      <c r="C51" s="323" t="s">
        <v>175</v>
      </c>
      <c r="D51" s="120">
        <v>20880000</v>
      </c>
      <c r="E51" s="121">
        <f>I51</f>
        <v>20880000</v>
      </c>
      <c r="F51" s="269">
        <f>E51-D51</f>
        <v>0</v>
      </c>
      <c r="G51" s="122">
        <f>F51/D51</f>
        <v>0</v>
      </c>
      <c r="H51" s="242" t="s">
        <v>34</v>
      </c>
      <c r="I51" s="243">
        <f>SUM(I52:I52)</f>
        <v>20880000</v>
      </c>
    </row>
    <row r="52" spans="1:9" s="93" customFormat="1" ht="18.75" customHeight="1">
      <c r="A52" s="24"/>
      <c r="B52" s="12"/>
      <c r="C52" s="324"/>
      <c r="D52" s="124"/>
      <c r="E52" s="179"/>
      <c r="F52" s="190"/>
      <c r="G52" s="126"/>
      <c r="H52" s="235" t="s">
        <v>208</v>
      </c>
      <c r="I52" s="236">
        <v>20880000</v>
      </c>
    </row>
    <row r="53" spans="1:9" s="93" customFormat="1" ht="18.75" customHeight="1">
      <c r="A53" s="24"/>
      <c r="B53" s="12"/>
      <c r="C53" s="323" t="s">
        <v>174</v>
      </c>
      <c r="D53" s="264">
        <v>0</v>
      </c>
      <c r="E53" s="121">
        <f>I53</f>
        <v>31320000</v>
      </c>
      <c r="F53" s="121">
        <f>E53-D53</f>
        <v>31320000</v>
      </c>
      <c r="G53" s="122">
        <v>1</v>
      </c>
      <c r="H53" s="242" t="s">
        <v>34</v>
      </c>
      <c r="I53" s="243">
        <f>I54</f>
        <v>31320000</v>
      </c>
    </row>
    <row r="54" spans="1:9" s="93" customFormat="1" ht="18.75" customHeight="1" thickBot="1">
      <c r="A54" s="33"/>
      <c r="B54" s="270"/>
      <c r="C54" s="325"/>
      <c r="D54" s="218"/>
      <c r="E54" s="271"/>
      <c r="F54" s="218">
        <f>E54-D54</f>
        <v>0</v>
      </c>
      <c r="G54" s="272"/>
      <c r="H54" s="232" t="s">
        <v>207</v>
      </c>
      <c r="I54" s="238">
        <v>31320000</v>
      </c>
    </row>
  </sheetData>
  <sheetProtection/>
  <mergeCells count="16">
    <mergeCell ref="C51:C52"/>
    <mergeCell ref="C53:C54"/>
    <mergeCell ref="H3:I4"/>
    <mergeCell ref="C3:C4"/>
    <mergeCell ref="F3:G3"/>
    <mergeCell ref="B3:B4"/>
    <mergeCell ref="C8:C16"/>
    <mergeCell ref="C36:C39"/>
    <mergeCell ref="C23:C33"/>
    <mergeCell ref="C21:C22"/>
    <mergeCell ref="A6:A7"/>
    <mergeCell ref="B7:B8"/>
    <mergeCell ref="A3:A4"/>
    <mergeCell ref="B20:B23"/>
    <mergeCell ref="B35:B36"/>
    <mergeCell ref="A34:A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 alignWithMargins="0">
    <oddFooter>&amp;C&amp;P&amp;R의료법인 구인의료재단 오복요양원</oddFooter>
  </headerFooter>
  <rowBreaks count="1" manualBreakCount="1">
    <brk id="33" max="8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167"/>
  <sheetViews>
    <sheetView view="pageBreakPreview" zoomScaleSheetLayoutView="100" workbookViewId="0" topLeftCell="C13">
      <selection activeCell="H23" sqref="H23"/>
    </sheetView>
  </sheetViews>
  <sheetFormatPr defaultColWidth="8.88671875" defaultRowHeight="13.5"/>
  <cols>
    <col min="1" max="2" width="9.10546875" style="83" customWidth="1"/>
    <col min="3" max="3" width="10.77734375" style="83" customWidth="1"/>
    <col min="4" max="4" width="9.99609375" style="84" customWidth="1"/>
    <col min="5" max="5" width="9.6640625" style="84" customWidth="1"/>
    <col min="6" max="6" width="8.10546875" style="84" customWidth="1"/>
    <col min="7" max="7" width="8.5546875" style="85" customWidth="1"/>
    <col min="8" max="8" width="68.21484375" style="86" customWidth="1"/>
    <col min="9" max="9" width="14.21484375" style="87" customWidth="1"/>
    <col min="10" max="10" width="12.99609375" style="84" bestFit="1" customWidth="1"/>
    <col min="11" max="11" width="8.99609375" style="84" bestFit="1" customWidth="1"/>
    <col min="12" max="12" width="8.88671875" style="84" customWidth="1"/>
    <col min="13" max="13" width="2.10546875" style="84" bestFit="1" customWidth="1"/>
    <col min="14" max="16384" width="8.88671875" style="84" customWidth="1"/>
  </cols>
  <sheetData>
    <row r="1" spans="1:2" ht="16.5" customHeight="1">
      <c r="A1" s="82" t="s">
        <v>56</v>
      </c>
      <c r="B1" s="82"/>
    </row>
    <row r="2" spans="1:9" ht="16.5" customHeight="1" thickBot="1">
      <c r="A2" s="88"/>
      <c r="B2" s="89"/>
      <c r="I2" s="234" t="s">
        <v>122</v>
      </c>
    </row>
    <row r="3" spans="1:9" ht="17.25" customHeight="1">
      <c r="A3" s="338" t="s">
        <v>0</v>
      </c>
      <c r="B3" s="340" t="s">
        <v>1</v>
      </c>
      <c r="C3" s="342" t="s">
        <v>2</v>
      </c>
      <c r="D3" s="191" t="s">
        <v>157</v>
      </c>
      <c r="E3" s="192" t="s">
        <v>158</v>
      </c>
      <c r="F3" s="344" t="s">
        <v>3</v>
      </c>
      <c r="G3" s="345"/>
      <c r="H3" s="326" t="s">
        <v>28</v>
      </c>
      <c r="I3" s="327"/>
    </row>
    <row r="4" spans="1:10" ht="13.5" customHeight="1">
      <c r="A4" s="339"/>
      <c r="B4" s="341"/>
      <c r="C4" s="343"/>
      <c r="D4" s="90" t="s">
        <v>124</v>
      </c>
      <c r="E4" s="90" t="s">
        <v>125</v>
      </c>
      <c r="F4" s="52" t="s">
        <v>4</v>
      </c>
      <c r="G4" s="52" t="s">
        <v>31</v>
      </c>
      <c r="H4" s="328"/>
      <c r="I4" s="329"/>
      <c r="J4" s="91"/>
    </row>
    <row r="5" spans="1:10" s="93" customFormat="1" ht="18" customHeight="1">
      <c r="A5" s="53" t="s">
        <v>6</v>
      </c>
      <c r="B5" s="54"/>
      <c r="C5" s="54"/>
      <c r="D5" s="71">
        <f>D6+D72+D81+D102+D106</f>
        <v>1362191520</v>
      </c>
      <c r="E5" s="71">
        <f>E6+E72+E81+E102+E106</f>
        <v>1440494300</v>
      </c>
      <c r="F5" s="71">
        <f>E5-D5</f>
        <v>78302780</v>
      </c>
      <c r="G5" s="56">
        <f>F5/D5</f>
        <v>0.05748294483583336</v>
      </c>
      <c r="H5" s="57"/>
      <c r="I5" s="58">
        <f>I6+I72+I81+I102+I106</f>
        <v>1440494300</v>
      </c>
      <c r="J5" s="92"/>
    </row>
    <row r="6" spans="1:10" s="93" customFormat="1" ht="18" customHeight="1">
      <c r="A6" s="22" t="s">
        <v>7</v>
      </c>
      <c r="B6" s="54" t="s">
        <v>26</v>
      </c>
      <c r="C6" s="54"/>
      <c r="D6" s="59">
        <f>D7+D35+D43</f>
        <v>1105144520</v>
      </c>
      <c r="E6" s="59">
        <f>E7+E35+E43</f>
        <v>1083714100</v>
      </c>
      <c r="F6" s="71">
        <f>E6-D6</f>
        <v>-21430420</v>
      </c>
      <c r="G6" s="56">
        <f>F6/D6</f>
        <v>-0.019391509085164717</v>
      </c>
      <c r="H6" s="57"/>
      <c r="I6" s="60">
        <f>I7+I35+I43</f>
        <v>1083714100</v>
      </c>
      <c r="J6" s="92"/>
    </row>
    <row r="7" spans="1:10" s="93" customFormat="1" ht="18" customHeight="1">
      <c r="A7" s="24"/>
      <c r="B7" s="26" t="s">
        <v>8</v>
      </c>
      <c r="C7" s="54" t="s">
        <v>19</v>
      </c>
      <c r="D7" s="59">
        <f>D8+D14+D18+D25+D27+D29</f>
        <v>1034940000</v>
      </c>
      <c r="E7" s="59">
        <f>E8+E14+E18+E25+E27+E29</f>
        <v>965621100</v>
      </c>
      <c r="F7" s="71">
        <f>E7-D7</f>
        <v>-69318900</v>
      </c>
      <c r="G7" s="56">
        <f>F7/D7</f>
        <v>-0.06697866542988</v>
      </c>
      <c r="H7" s="57"/>
      <c r="I7" s="60">
        <f>I8+I14+I18+I25+I27+I29</f>
        <v>965621100</v>
      </c>
      <c r="J7" s="94"/>
    </row>
    <row r="8" spans="1:11" s="93" customFormat="1" ht="18" customHeight="1">
      <c r="A8" s="24"/>
      <c r="B8" s="25"/>
      <c r="C8" s="26" t="s">
        <v>9</v>
      </c>
      <c r="D8" s="14">
        <v>612000000</v>
      </c>
      <c r="E8" s="14">
        <f>I8</f>
        <v>630900000</v>
      </c>
      <c r="F8" s="121">
        <f>E8-D8</f>
        <v>18900000</v>
      </c>
      <c r="G8" s="44">
        <f>F8/D8</f>
        <v>0.030882352941176472</v>
      </c>
      <c r="H8" s="244" t="s">
        <v>19</v>
      </c>
      <c r="I8" s="245">
        <f>SUM(I9:I13)</f>
        <v>630900000</v>
      </c>
      <c r="J8" s="92"/>
      <c r="K8" s="94"/>
    </row>
    <row r="9" spans="1:11" s="93" customFormat="1" ht="18" customHeight="1">
      <c r="A9" s="24"/>
      <c r="B9" s="25"/>
      <c r="C9" s="25" t="s">
        <v>136</v>
      </c>
      <c r="D9" s="20"/>
      <c r="E9" s="20"/>
      <c r="F9" s="45"/>
      <c r="G9" s="46"/>
      <c r="H9" s="221" t="s">
        <v>216</v>
      </c>
      <c r="I9" s="11">
        <v>48000000</v>
      </c>
      <c r="J9" s="92"/>
      <c r="K9" s="94"/>
    </row>
    <row r="10" spans="1:11" s="93" customFormat="1" ht="18" customHeight="1">
      <c r="A10" s="24"/>
      <c r="B10" s="25"/>
      <c r="C10" s="25"/>
      <c r="D10" s="20"/>
      <c r="E10" s="20"/>
      <c r="F10" s="45"/>
      <c r="G10" s="46"/>
      <c r="H10" s="221" t="s">
        <v>217</v>
      </c>
      <c r="I10" s="11">
        <v>18900000</v>
      </c>
      <c r="J10" s="92"/>
      <c r="K10" s="94"/>
    </row>
    <row r="11" spans="1:11" s="93" customFormat="1" ht="18" customHeight="1">
      <c r="A11" s="24"/>
      <c r="B11" s="25"/>
      <c r="C11" s="25"/>
      <c r="D11" s="20"/>
      <c r="E11" s="20"/>
      <c r="F11" s="45"/>
      <c r="G11" s="46"/>
      <c r="H11" s="221" t="s">
        <v>218</v>
      </c>
      <c r="I11" s="11">
        <v>48000000</v>
      </c>
      <c r="J11" s="92"/>
      <c r="K11" s="94"/>
    </row>
    <row r="12" spans="1:11" s="93" customFormat="1" ht="18" customHeight="1">
      <c r="A12" s="24"/>
      <c r="B12" s="25"/>
      <c r="C12" s="25"/>
      <c r="D12" s="20"/>
      <c r="E12" s="20"/>
      <c r="F12" s="45"/>
      <c r="G12" s="46"/>
      <c r="H12" s="221" t="s">
        <v>219</v>
      </c>
      <c r="I12" s="11">
        <v>24000000</v>
      </c>
      <c r="J12" s="92"/>
      <c r="K12" s="94"/>
    </row>
    <row r="13" spans="1:11" s="93" customFormat="1" ht="18" customHeight="1">
      <c r="A13" s="24"/>
      <c r="B13" s="25"/>
      <c r="C13" s="25"/>
      <c r="D13" s="20"/>
      <c r="E13" s="20"/>
      <c r="F13" s="45"/>
      <c r="G13" s="46"/>
      <c r="H13" s="221" t="s">
        <v>220</v>
      </c>
      <c r="I13" s="11">
        <v>492000000</v>
      </c>
      <c r="J13" s="92"/>
      <c r="K13" s="94"/>
    </row>
    <row r="14" spans="1:9" s="93" customFormat="1" ht="18" customHeight="1">
      <c r="A14" s="24"/>
      <c r="B14" s="25"/>
      <c r="C14" s="26" t="s">
        <v>9</v>
      </c>
      <c r="D14" s="14">
        <v>123600000</v>
      </c>
      <c r="E14" s="14">
        <f>I14</f>
        <v>123600000</v>
      </c>
      <c r="F14" s="269">
        <v>0</v>
      </c>
      <c r="G14" s="44">
        <f>F14/D14</f>
        <v>0</v>
      </c>
      <c r="H14" s="244" t="s">
        <v>19</v>
      </c>
      <c r="I14" s="245">
        <f>SUM(I15:I17)</f>
        <v>123600000</v>
      </c>
    </row>
    <row r="15" spans="1:9" s="93" customFormat="1" ht="18" customHeight="1">
      <c r="A15" s="24"/>
      <c r="B15" s="25"/>
      <c r="C15" s="25" t="s">
        <v>137</v>
      </c>
      <c r="D15" s="20"/>
      <c r="E15" s="12"/>
      <c r="F15" s="40"/>
      <c r="G15" s="41"/>
      <c r="H15" s="222" t="s">
        <v>221</v>
      </c>
      <c r="I15" s="177">
        <v>54000000</v>
      </c>
    </row>
    <row r="16" spans="1:9" s="93" customFormat="1" ht="18" customHeight="1">
      <c r="A16" s="24"/>
      <c r="B16" s="25"/>
      <c r="C16" s="25"/>
      <c r="D16" s="20"/>
      <c r="E16" s="12"/>
      <c r="F16" s="40"/>
      <c r="G16" s="41"/>
      <c r="H16" s="221" t="s">
        <v>222</v>
      </c>
      <c r="I16" s="177">
        <v>24000000</v>
      </c>
    </row>
    <row r="17" spans="1:9" s="93" customFormat="1" ht="18" customHeight="1">
      <c r="A17" s="24"/>
      <c r="B17" s="25"/>
      <c r="C17" s="25"/>
      <c r="D17" s="20"/>
      <c r="E17" s="12"/>
      <c r="F17" s="40">
        <f>E17-D17</f>
        <v>0</v>
      </c>
      <c r="G17" s="41"/>
      <c r="H17" s="221" t="s">
        <v>223</v>
      </c>
      <c r="I17" s="11">
        <v>45600000</v>
      </c>
    </row>
    <row r="18" spans="1:9" s="93" customFormat="1" ht="18" customHeight="1">
      <c r="A18" s="24"/>
      <c r="B18" s="25"/>
      <c r="C18" s="26" t="s">
        <v>128</v>
      </c>
      <c r="D18" s="14">
        <v>92520000</v>
      </c>
      <c r="E18" s="36">
        <f>I18</f>
        <v>63130000</v>
      </c>
      <c r="F18" s="121">
        <f>E18-D18</f>
        <v>-29390000</v>
      </c>
      <c r="G18" s="44">
        <f>F18/D18</f>
        <v>-0.31766104626026803</v>
      </c>
      <c r="H18" s="244" t="s">
        <v>19</v>
      </c>
      <c r="I18" s="245">
        <f>SUM(I19:I24)</f>
        <v>63130000</v>
      </c>
    </row>
    <row r="19" spans="1:9" s="93" customFormat="1" ht="18" customHeight="1">
      <c r="A19" s="24"/>
      <c r="B19" s="25"/>
      <c r="C19" s="25" t="s">
        <v>136</v>
      </c>
      <c r="D19" s="20"/>
      <c r="E19" s="81"/>
      <c r="F19" s="45"/>
      <c r="G19" s="46"/>
      <c r="H19" s="221" t="s">
        <v>263</v>
      </c>
      <c r="I19" s="11">
        <v>4560000</v>
      </c>
    </row>
    <row r="20" spans="1:9" s="93" customFormat="1" ht="18" customHeight="1">
      <c r="A20" s="24"/>
      <c r="B20" s="25"/>
      <c r="C20" s="25"/>
      <c r="D20" s="20"/>
      <c r="E20" s="81"/>
      <c r="F20" s="45"/>
      <c r="G20" s="46"/>
      <c r="H20" s="221" t="s">
        <v>262</v>
      </c>
      <c r="I20" s="11">
        <v>1330000</v>
      </c>
    </row>
    <row r="21" spans="1:9" s="93" customFormat="1" ht="18" customHeight="1">
      <c r="A21" s="24"/>
      <c r="B21" s="25"/>
      <c r="C21" s="25"/>
      <c r="D21" s="20"/>
      <c r="E21" s="81"/>
      <c r="F21" s="45"/>
      <c r="G21" s="46"/>
      <c r="H21" s="221" t="s">
        <v>261</v>
      </c>
      <c r="I21" s="11">
        <v>3600000</v>
      </c>
    </row>
    <row r="22" spans="1:9" s="93" customFormat="1" ht="18" customHeight="1">
      <c r="A22" s="24"/>
      <c r="B22" s="25"/>
      <c r="C22" s="25"/>
      <c r="D22" s="20"/>
      <c r="E22" s="81"/>
      <c r="F22" s="45"/>
      <c r="G22" s="46"/>
      <c r="H22" s="221" t="s">
        <v>260</v>
      </c>
      <c r="I22" s="11">
        <v>42840000</v>
      </c>
    </row>
    <row r="23" spans="1:9" s="93" customFormat="1" ht="18" customHeight="1">
      <c r="A23" s="24"/>
      <c r="B23" s="25"/>
      <c r="C23" s="25"/>
      <c r="D23" s="20"/>
      <c r="E23" s="81"/>
      <c r="F23" s="45"/>
      <c r="G23" s="46"/>
      <c r="H23" s="221" t="s">
        <v>259</v>
      </c>
      <c r="I23" s="11">
        <v>9000000</v>
      </c>
    </row>
    <row r="24" spans="1:9" s="93" customFormat="1" ht="18" customHeight="1">
      <c r="A24" s="24"/>
      <c r="B24" s="25"/>
      <c r="C24" s="25"/>
      <c r="D24" s="20"/>
      <c r="E24" s="81"/>
      <c r="F24" s="45"/>
      <c r="G24" s="46"/>
      <c r="H24" s="221" t="s">
        <v>258</v>
      </c>
      <c r="I24" s="11">
        <v>1800000</v>
      </c>
    </row>
    <row r="25" spans="1:9" s="93" customFormat="1" ht="18" customHeight="1">
      <c r="A25" s="24"/>
      <c r="B25" s="25"/>
      <c r="C25" s="26" t="s">
        <v>128</v>
      </c>
      <c r="D25" s="14">
        <v>9000000</v>
      </c>
      <c r="E25" s="36">
        <f>I25</f>
        <v>7200000</v>
      </c>
      <c r="F25" s="121">
        <f>E25-D25</f>
        <v>-1800000</v>
      </c>
      <c r="G25" s="44">
        <f>F25/D25</f>
        <v>-0.2</v>
      </c>
      <c r="H25" s="244" t="s">
        <v>19</v>
      </c>
      <c r="I25" s="245">
        <f>SUM(I26)</f>
        <v>7200000</v>
      </c>
    </row>
    <row r="26" spans="1:9" s="93" customFormat="1" ht="18" customHeight="1">
      <c r="A26" s="24"/>
      <c r="B26" s="25"/>
      <c r="C26" s="25" t="s">
        <v>137</v>
      </c>
      <c r="D26" s="20"/>
      <c r="E26" s="81"/>
      <c r="F26" s="45"/>
      <c r="G26" s="46"/>
      <c r="H26" s="221" t="s">
        <v>257</v>
      </c>
      <c r="I26" s="11">
        <v>7200000</v>
      </c>
    </row>
    <row r="27" spans="1:10" s="93" customFormat="1" ht="18" customHeight="1">
      <c r="A27" s="24"/>
      <c r="B27" s="25"/>
      <c r="C27" s="302" t="s">
        <v>113</v>
      </c>
      <c r="D27" s="14">
        <v>65264880</v>
      </c>
      <c r="E27" s="36">
        <f>I27</f>
        <v>62875000</v>
      </c>
      <c r="F27" s="121">
        <f>E27-D27</f>
        <v>-2389880</v>
      </c>
      <c r="G27" s="44">
        <f>F27/D27</f>
        <v>-0.036618162785252956</v>
      </c>
      <c r="H27" s="244" t="s">
        <v>19</v>
      </c>
      <c r="I27" s="245">
        <f>SUM(I28:I28)</f>
        <v>62875000</v>
      </c>
      <c r="J27" s="95"/>
    </row>
    <row r="28" spans="1:10" s="93" customFormat="1" ht="18" customHeight="1">
      <c r="A28" s="24"/>
      <c r="B28" s="25"/>
      <c r="C28" s="346"/>
      <c r="D28" s="19"/>
      <c r="E28" s="37"/>
      <c r="F28" s="38"/>
      <c r="G28" s="39"/>
      <c r="H28" s="221" t="s">
        <v>224</v>
      </c>
      <c r="I28" s="180">
        <v>62875000</v>
      </c>
      <c r="J28" s="96"/>
    </row>
    <row r="29" spans="1:9" s="93" customFormat="1" ht="18" customHeight="1">
      <c r="A29" s="24"/>
      <c r="B29" s="25"/>
      <c r="C29" s="302" t="s">
        <v>119</v>
      </c>
      <c r="D29" s="20">
        <v>132555120</v>
      </c>
      <c r="E29" s="20">
        <f>I29</f>
        <v>77916100</v>
      </c>
      <c r="F29" s="121">
        <f>E29-D29</f>
        <v>-54639020</v>
      </c>
      <c r="G29" s="44">
        <f>F29/D29</f>
        <v>-0.41219848769327055</v>
      </c>
      <c r="H29" s="246" t="s">
        <v>19</v>
      </c>
      <c r="I29" s="247">
        <f>SUM(I30:I34)</f>
        <v>77916100</v>
      </c>
    </row>
    <row r="30" spans="1:9" s="93" customFormat="1" ht="18" customHeight="1">
      <c r="A30" s="24"/>
      <c r="B30" s="25"/>
      <c r="C30" s="337"/>
      <c r="D30" s="20"/>
      <c r="E30" s="12"/>
      <c r="F30" s="40">
        <f>E30-D30</f>
        <v>0</v>
      </c>
      <c r="G30" s="41"/>
      <c r="H30" s="223" t="s">
        <v>225</v>
      </c>
      <c r="I30" s="180">
        <v>33952500</v>
      </c>
    </row>
    <row r="31" spans="1:9" s="93" customFormat="1" ht="18" customHeight="1">
      <c r="A31" s="24"/>
      <c r="B31" s="25"/>
      <c r="C31" s="25" t="s">
        <v>165</v>
      </c>
      <c r="D31" s="20"/>
      <c r="E31" s="12"/>
      <c r="F31" s="40">
        <f>E31-D31</f>
        <v>0</v>
      </c>
      <c r="G31" s="41"/>
      <c r="H31" s="224" t="s">
        <v>226</v>
      </c>
      <c r="I31" s="196">
        <v>25162600</v>
      </c>
    </row>
    <row r="32" spans="1:9" s="93" customFormat="1" ht="18" customHeight="1">
      <c r="A32" s="24"/>
      <c r="B32" s="25"/>
      <c r="C32" s="25"/>
      <c r="D32" s="20"/>
      <c r="E32" s="12"/>
      <c r="F32" s="40">
        <f>E32-D32</f>
        <v>0</v>
      </c>
      <c r="G32" s="41"/>
      <c r="H32" s="224" t="s">
        <v>227</v>
      </c>
      <c r="I32" s="196">
        <v>2579200</v>
      </c>
    </row>
    <row r="33" spans="1:9" s="93" customFormat="1" ht="18" customHeight="1">
      <c r="A33" s="24"/>
      <c r="B33" s="25"/>
      <c r="C33" s="25"/>
      <c r="D33" s="20"/>
      <c r="E33" s="12"/>
      <c r="F33" s="40">
        <f>E33-D33</f>
        <v>0</v>
      </c>
      <c r="G33" s="41"/>
      <c r="H33" s="224" t="s">
        <v>228</v>
      </c>
      <c r="I33" s="196">
        <v>9431300</v>
      </c>
    </row>
    <row r="34" spans="1:9" s="93" customFormat="1" ht="18" customHeight="1">
      <c r="A34" s="24"/>
      <c r="B34" s="25"/>
      <c r="C34" s="25"/>
      <c r="D34" s="20"/>
      <c r="E34" s="13"/>
      <c r="F34" s="42"/>
      <c r="G34" s="43"/>
      <c r="H34" s="224" t="s">
        <v>229</v>
      </c>
      <c r="I34" s="196">
        <v>6790500</v>
      </c>
    </row>
    <row r="35" spans="1:9" s="93" customFormat="1" ht="18" customHeight="1">
      <c r="A35" s="24"/>
      <c r="B35" s="26" t="s">
        <v>10</v>
      </c>
      <c r="C35" s="54" t="s">
        <v>27</v>
      </c>
      <c r="D35" s="59">
        <f>D36+D38+D40</f>
        <v>7000000</v>
      </c>
      <c r="E35" s="59">
        <f>E36+E38+E40</f>
        <v>10000000</v>
      </c>
      <c r="F35" s="55">
        <f>E35-D35</f>
        <v>3000000</v>
      </c>
      <c r="G35" s="56">
        <f>F35/D35</f>
        <v>0.42857142857142855</v>
      </c>
      <c r="H35" s="61"/>
      <c r="I35" s="60">
        <f>I36+I38+I40</f>
        <v>10000000</v>
      </c>
    </row>
    <row r="36" spans="1:9" s="93" customFormat="1" ht="18" customHeight="1">
      <c r="A36" s="24"/>
      <c r="B36" s="25"/>
      <c r="C36" s="26" t="s">
        <v>11</v>
      </c>
      <c r="D36" s="264">
        <v>0</v>
      </c>
      <c r="E36" s="15">
        <f>I36</f>
        <v>2100000</v>
      </c>
      <c r="F36" s="121">
        <f>E36-D36</f>
        <v>2100000</v>
      </c>
      <c r="G36" s="44">
        <v>1</v>
      </c>
      <c r="H36" s="248" t="s">
        <v>19</v>
      </c>
      <c r="I36" s="245">
        <f>I37</f>
        <v>2100000</v>
      </c>
    </row>
    <row r="37" spans="1:9" s="93" customFormat="1" ht="18" customHeight="1">
      <c r="A37" s="24"/>
      <c r="B37" s="25"/>
      <c r="C37" s="28"/>
      <c r="D37" s="19"/>
      <c r="E37" s="48"/>
      <c r="F37" s="38"/>
      <c r="G37" s="39"/>
      <c r="H37" s="225" t="s">
        <v>254</v>
      </c>
      <c r="I37" s="11">
        <v>2100000</v>
      </c>
    </row>
    <row r="38" spans="1:9" s="93" customFormat="1" ht="18" customHeight="1">
      <c r="A38" s="24"/>
      <c r="B38" s="25"/>
      <c r="C38" s="25" t="s">
        <v>129</v>
      </c>
      <c r="D38" s="14">
        <v>6000000</v>
      </c>
      <c r="E38" s="15">
        <f>I38</f>
        <v>6000000</v>
      </c>
      <c r="F38" s="269">
        <v>0</v>
      </c>
      <c r="G38" s="44">
        <f>F38/D38</f>
        <v>0</v>
      </c>
      <c r="H38" s="248" t="s">
        <v>19</v>
      </c>
      <c r="I38" s="245">
        <f>I39</f>
        <v>6000000</v>
      </c>
    </row>
    <row r="39" spans="1:9" s="93" customFormat="1" ht="18" customHeight="1">
      <c r="A39" s="24"/>
      <c r="B39" s="25"/>
      <c r="C39" s="25"/>
      <c r="D39" s="20"/>
      <c r="E39" s="49"/>
      <c r="F39" s="45"/>
      <c r="G39" s="46"/>
      <c r="H39" s="225" t="s">
        <v>230</v>
      </c>
      <c r="I39" s="11">
        <v>6000000</v>
      </c>
    </row>
    <row r="40" spans="1:9" s="93" customFormat="1" ht="18" customHeight="1">
      <c r="A40" s="24"/>
      <c r="B40" s="25"/>
      <c r="C40" s="26" t="s">
        <v>5</v>
      </c>
      <c r="D40" s="14">
        <v>1000000</v>
      </c>
      <c r="E40" s="15">
        <f>I40</f>
        <v>1900000</v>
      </c>
      <c r="F40" s="121">
        <f>E40-D40</f>
        <v>900000</v>
      </c>
      <c r="G40" s="44">
        <f>F40/D40</f>
        <v>0.9</v>
      </c>
      <c r="H40" s="248" t="s">
        <v>19</v>
      </c>
      <c r="I40" s="245">
        <f>I41+I42</f>
        <v>1900000</v>
      </c>
    </row>
    <row r="41" spans="1:9" s="93" customFormat="1" ht="18" customHeight="1">
      <c r="A41" s="24"/>
      <c r="B41" s="25"/>
      <c r="C41" s="25"/>
      <c r="D41" s="20"/>
      <c r="E41" s="49"/>
      <c r="F41" s="45"/>
      <c r="G41" s="46"/>
      <c r="H41" s="225" t="s">
        <v>253</v>
      </c>
      <c r="I41" s="11">
        <v>900000</v>
      </c>
    </row>
    <row r="42" spans="1:9" s="93" customFormat="1" ht="18" customHeight="1">
      <c r="A42" s="24"/>
      <c r="B42" s="28"/>
      <c r="C42" s="28"/>
      <c r="D42" s="19"/>
      <c r="E42" s="48"/>
      <c r="F42" s="38"/>
      <c r="G42" s="39"/>
      <c r="H42" s="226" t="s">
        <v>252</v>
      </c>
      <c r="I42" s="11">
        <v>1000000</v>
      </c>
    </row>
    <row r="43" spans="1:9" s="93" customFormat="1" ht="18" customHeight="1">
      <c r="A43" s="24"/>
      <c r="B43" s="26" t="s">
        <v>12</v>
      </c>
      <c r="C43" s="54" t="s">
        <v>19</v>
      </c>
      <c r="D43" s="59">
        <f>D44+D56+D64+D67</f>
        <v>63204520</v>
      </c>
      <c r="E43" s="59">
        <f>E44+E56+E64+E67</f>
        <v>108093000</v>
      </c>
      <c r="F43" s="55">
        <f>E43-D43</f>
        <v>44888480</v>
      </c>
      <c r="G43" s="56">
        <f>F43/D43</f>
        <v>0.7102099659961029</v>
      </c>
      <c r="H43" s="61"/>
      <c r="I43" s="60">
        <f>SUM(I44,I56,I64,I67)</f>
        <v>108093000</v>
      </c>
    </row>
    <row r="44" spans="1:9" s="93" customFormat="1" ht="18" customHeight="1">
      <c r="A44" s="24"/>
      <c r="B44" s="25"/>
      <c r="C44" s="26" t="s">
        <v>13</v>
      </c>
      <c r="D44" s="14">
        <v>29344520</v>
      </c>
      <c r="E44" s="14">
        <f>I44</f>
        <v>75578000</v>
      </c>
      <c r="F44" s="121">
        <f>E44-D44</f>
        <v>46233480</v>
      </c>
      <c r="G44" s="44">
        <f>F44/D44</f>
        <v>1.5755405097783164</v>
      </c>
      <c r="H44" s="249" t="s">
        <v>19</v>
      </c>
      <c r="I44" s="245">
        <f>SUM(I45:I55)</f>
        <v>75578000</v>
      </c>
    </row>
    <row r="45" spans="1:9" s="93" customFormat="1" ht="18" customHeight="1">
      <c r="A45" s="24"/>
      <c r="B45" s="25"/>
      <c r="C45" s="25"/>
      <c r="D45" s="20"/>
      <c r="E45" s="20"/>
      <c r="F45" s="186"/>
      <c r="G45" s="46"/>
      <c r="H45" s="229" t="s">
        <v>166</v>
      </c>
      <c r="I45" s="11">
        <v>2400000</v>
      </c>
    </row>
    <row r="46" spans="1:9" s="93" customFormat="1" ht="18" customHeight="1">
      <c r="A46" s="24"/>
      <c r="B46" s="25"/>
      <c r="C46" s="25"/>
      <c r="D46" s="20"/>
      <c r="E46" s="20"/>
      <c r="F46" s="186"/>
      <c r="G46" s="46"/>
      <c r="H46" s="229" t="s">
        <v>167</v>
      </c>
      <c r="I46" s="11">
        <v>720000</v>
      </c>
    </row>
    <row r="47" spans="1:9" s="93" customFormat="1" ht="18" customHeight="1">
      <c r="A47" s="24"/>
      <c r="B47" s="25"/>
      <c r="C47" s="25"/>
      <c r="D47" s="20"/>
      <c r="E47" s="20"/>
      <c r="F47" s="186"/>
      <c r="G47" s="46"/>
      <c r="H47" s="231" t="s">
        <v>280</v>
      </c>
      <c r="I47" s="17">
        <v>30000000</v>
      </c>
    </row>
    <row r="48" spans="1:9" s="93" customFormat="1" ht="18" customHeight="1">
      <c r="A48" s="24"/>
      <c r="B48" s="25"/>
      <c r="C48" s="25"/>
      <c r="D48" s="20"/>
      <c r="E48" s="20"/>
      <c r="F48" s="186"/>
      <c r="G48" s="46"/>
      <c r="H48" s="229" t="s">
        <v>168</v>
      </c>
      <c r="I48" s="11">
        <v>1200000</v>
      </c>
    </row>
    <row r="49" spans="1:9" s="93" customFormat="1" ht="18" customHeight="1">
      <c r="A49" s="24"/>
      <c r="B49" s="25"/>
      <c r="C49" s="25"/>
      <c r="D49" s="20"/>
      <c r="E49" s="20"/>
      <c r="F49" s="186"/>
      <c r="G49" s="46"/>
      <c r="H49" s="229" t="s">
        <v>169</v>
      </c>
      <c r="I49" s="11">
        <v>1200000</v>
      </c>
    </row>
    <row r="50" spans="1:9" s="93" customFormat="1" ht="18" customHeight="1">
      <c r="A50" s="24"/>
      <c r="B50" s="25"/>
      <c r="C50" s="25"/>
      <c r="D50" s="20"/>
      <c r="E50" s="12"/>
      <c r="F50" s="186"/>
      <c r="G50" s="46"/>
      <c r="H50" s="226" t="s">
        <v>255</v>
      </c>
      <c r="I50" s="11">
        <v>18000000</v>
      </c>
    </row>
    <row r="51" spans="1:9" s="93" customFormat="1" ht="18" customHeight="1">
      <c r="A51" s="24"/>
      <c r="B51" s="25"/>
      <c r="C51" s="25"/>
      <c r="D51" s="20"/>
      <c r="E51" s="12"/>
      <c r="F51" s="186"/>
      <c r="G51" s="46"/>
      <c r="H51" s="226" t="s">
        <v>170</v>
      </c>
      <c r="I51" s="11">
        <v>1800000</v>
      </c>
    </row>
    <row r="52" spans="1:9" s="93" customFormat="1" ht="18" customHeight="1">
      <c r="A52" s="24"/>
      <c r="B52" s="25"/>
      <c r="C52" s="25"/>
      <c r="D52" s="20"/>
      <c r="E52" s="12"/>
      <c r="F52" s="186"/>
      <c r="G52" s="46"/>
      <c r="H52" s="227" t="s">
        <v>256</v>
      </c>
      <c r="I52" s="11">
        <v>18000000</v>
      </c>
    </row>
    <row r="53" spans="1:9" s="93" customFormat="1" ht="18" customHeight="1">
      <c r="A53" s="24"/>
      <c r="B53" s="25"/>
      <c r="C53" s="25"/>
      <c r="D53" s="20"/>
      <c r="E53" s="12"/>
      <c r="F53" s="186"/>
      <c r="G53" s="46"/>
      <c r="H53" s="226" t="s">
        <v>171</v>
      </c>
      <c r="I53" s="11">
        <v>408000</v>
      </c>
    </row>
    <row r="54" spans="1:9" s="93" customFormat="1" ht="18" customHeight="1">
      <c r="A54" s="24"/>
      <c r="B54" s="25"/>
      <c r="C54" s="25"/>
      <c r="D54" s="20"/>
      <c r="E54" s="12"/>
      <c r="F54" s="186"/>
      <c r="G54" s="46"/>
      <c r="H54" s="226" t="s">
        <v>172</v>
      </c>
      <c r="I54" s="11">
        <v>270000</v>
      </c>
    </row>
    <row r="55" spans="1:9" s="93" customFormat="1" ht="18" customHeight="1">
      <c r="A55" s="24"/>
      <c r="B55" s="25"/>
      <c r="C55" s="25"/>
      <c r="D55" s="20"/>
      <c r="E55" s="12"/>
      <c r="F55" s="186"/>
      <c r="G55" s="46"/>
      <c r="H55" s="226" t="s">
        <v>173</v>
      </c>
      <c r="I55" s="11">
        <v>1580000</v>
      </c>
    </row>
    <row r="56" spans="1:9" s="93" customFormat="1" ht="18" customHeight="1">
      <c r="A56" s="24"/>
      <c r="B56" s="25"/>
      <c r="C56" s="26" t="s">
        <v>14</v>
      </c>
      <c r="D56" s="14">
        <v>29900000</v>
      </c>
      <c r="E56" s="14">
        <f>I56</f>
        <v>16255000</v>
      </c>
      <c r="F56" s="121">
        <f>E56-D56</f>
        <v>-13645000</v>
      </c>
      <c r="G56" s="44">
        <f>F56/D56</f>
        <v>-0.4563545150501672</v>
      </c>
      <c r="H56" s="250" t="s">
        <v>19</v>
      </c>
      <c r="I56" s="245">
        <f>SUM(I57:I63)</f>
        <v>16255000</v>
      </c>
    </row>
    <row r="57" spans="1:9" s="93" customFormat="1" ht="18" customHeight="1">
      <c r="A57" s="24"/>
      <c r="B57" s="25"/>
      <c r="C57" s="25" t="s">
        <v>131</v>
      </c>
      <c r="D57" s="20"/>
      <c r="E57" s="12"/>
      <c r="F57" s="186"/>
      <c r="G57" s="46"/>
      <c r="H57" s="226" t="s">
        <v>248</v>
      </c>
      <c r="I57" s="11">
        <v>1200000</v>
      </c>
    </row>
    <row r="58" spans="1:9" s="93" customFormat="1" ht="18" customHeight="1">
      <c r="A58" s="24"/>
      <c r="B58" s="25"/>
      <c r="C58" s="25" t="s">
        <v>132</v>
      </c>
      <c r="D58" s="20"/>
      <c r="E58" s="12"/>
      <c r="F58" s="186"/>
      <c r="G58" s="46"/>
      <c r="H58" s="226" t="s">
        <v>231</v>
      </c>
      <c r="I58" s="11">
        <v>7200000</v>
      </c>
    </row>
    <row r="59" spans="1:9" s="93" customFormat="1" ht="18" customHeight="1">
      <c r="A59" s="24"/>
      <c r="B59" s="25"/>
      <c r="C59" s="25"/>
      <c r="D59" s="20"/>
      <c r="E59" s="12"/>
      <c r="F59" s="186"/>
      <c r="G59" s="46"/>
      <c r="H59" s="226" t="s">
        <v>282</v>
      </c>
      <c r="I59" s="11">
        <v>3600000</v>
      </c>
    </row>
    <row r="60" spans="1:9" s="93" customFormat="1" ht="18" customHeight="1">
      <c r="A60" s="24"/>
      <c r="B60" s="25"/>
      <c r="C60" s="25"/>
      <c r="D60" s="20"/>
      <c r="E60" s="12"/>
      <c r="F60" s="186"/>
      <c r="G60" s="46"/>
      <c r="H60" s="216" t="s">
        <v>232</v>
      </c>
      <c r="I60" s="16">
        <v>1200000</v>
      </c>
    </row>
    <row r="61" spans="1:9" s="93" customFormat="1" ht="18" customHeight="1">
      <c r="A61" s="24"/>
      <c r="B61" s="25"/>
      <c r="C61" s="25"/>
      <c r="D61" s="20"/>
      <c r="E61" s="12"/>
      <c r="F61" s="186"/>
      <c r="G61" s="46"/>
      <c r="H61" s="216" t="s">
        <v>179</v>
      </c>
      <c r="I61" s="16">
        <v>55000</v>
      </c>
    </row>
    <row r="62" spans="1:10" s="93" customFormat="1" ht="18" customHeight="1">
      <c r="A62" s="24"/>
      <c r="B62" s="25"/>
      <c r="C62" s="25"/>
      <c r="D62" s="20"/>
      <c r="E62" s="12"/>
      <c r="F62" s="45">
        <f aca="true" t="shared" si="0" ref="F62:F67">E62-D62</f>
        <v>0</v>
      </c>
      <c r="G62" s="46"/>
      <c r="H62" s="216" t="s">
        <v>180</v>
      </c>
      <c r="I62" s="16">
        <v>2000000</v>
      </c>
      <c r="J62" s="97"/>
    </row>
    <row r="63" spans="1:10" s="93" customFormat="1" ht="18" customHeight="1">
      <c r="A63" s="24"/>
      <c r="B63" s="25"/>
      <c r="C63" s="25"/>
      <c r="D63" s="20"/>
      <c r="E63" s="12"/>
      <c r="F63" s="45">
        <f t="shared" si="0"/>
        <v>0</v>
      </c>
      <c r="G63" s="46"/>
      <c r="H63" s="226" t="s">
        <v>121</v>
      </c>
      <c r="I63" s="11">
        <v>1000000</v>
      </c>
      <c r="J63" s="97"/>
    </row>
    <row r="64" spans="1:10" s="93" customFormat="1" ht="18" customHeight="1">
      <c r="A64" s="24"/>
      <c r="B64" s="25"/>
      <c r="C64" s="26" t="s">
        <v>29</v>
      </c>
      <c r="D64" s="266">
        <v>0</v>
      </c>
      <c r="E64" s="14">
        <f>I64</f>
        <v>10500000</v>
      </c>
      <c r="F64" s="121">
        <f t="shared" si="0"/>
        <v>10500000</v>
      </c>
      <c r="G64" s="44">
        <v>1</v>
      </c>
      <c r="H64" s="250" t="s">
        <v>19</v>
      </c>
      <c r="I64" s="245">
        <f>SUM(I65:I66)</f>
        <v>10500000</v>
      </c>
      <c r="J64" s="97"/>
    </row>
    <row r="65" spans="1:9" s="93" customFormat="1" ht="18" customHeight="1">
      <c r="A65" s="24"/>
      <c r="B65" s="25"/>
      <c r="C65" s="25"/>
      <c r="D65" s="20"/>
      <c r="E65" s="20"/>
      <c r="F65" s="45">
        <f t="shared" si="0"/>
        <v>0</v>
      </c>
      <c r="G65" s="46"/>
      <c r="H65" s="226" t="s">
        <v>250</v>
      </c>
      <c r="I65" s="11">
        <v>3500000</v>
      </c>
    </row>
    <row r="66" spans="1:9" s="93" customFormat="1" ht="18" customHeight="1">
      <c r="A66" s="24"/>
      <c r="B66" s="25"/>
      <c r="C66" s="25"/>
      <c r="D66" s="20"/>
      <c r="E66" s="20"/>
      <c r="F66" s="45">
        <f t="shared" si="0"/>
        <v>0</v>
      </c>
      <c r="G66" s="46"/>
      <c r="H66" s="226" t="s">
        <v>264</v>
      </c>
      <c r="I66" s="11">
        <v>7000000</v>
      </c>
    </row>
    <row r="67" spans="1:9" s="93" customFormat="1" ht="18" customHeight="1">
      <c r="A67" s="24"/>
      <c r="B67" s="25"/>
      <c r="C67" s="26" t="s">
        <v>30</v>
      </c>
      <c r="D67" s="14">
        <v>3960000</v>
      </c>
      <c r="E67" s="14">
        <f>I67</f>
        <v>5760000</v>
      </c>
      <c r="F67" s="121">
        <f t="shared" si="0"/>
        <v>1800000</v>
      </c>
      <c r="G67" s="44">
        <f>F67/D67</f>
        <v>0.45454545454545453</v>
      </c>
      <c r="H67" s="251" t="s">
        <v>19</v>
      </c>
      <c r="I67" s="245">
        <f>SUM(I68:I71)</f>
        <v>5760000</v>
      </c>
    </row>
    <row r="68" spans="1:9" s="93" customFormat="1" ht="18" customHeight="1">
      <c r="A68" s="24"/>
      <c r="B68" s="25"/>
      <c r="C68" s="25"/>
      <c r="D68" s="20"/>
      <c r="E68" s="20"/>
      <c r="F68" s="45"/>
      <c r="G68" s="46"/>
      <c r="H68" s="228" t="s">
        <v>233</v>
      </c>
      <c r="I68" s="177">
        <v>1000000</v>
      </c>
    </row>
    <row r="69" spans="1:9" s="93" customFormat="1" ht="18" customHeight="1">
      <c r="A69" s="24"/>
      <c r="B69" s="25"/>
      <c r="C69" s="25"/>
      <c r="D69" s="20"/>
      <c r="E69" s="20"/>
      <c r="F69" s="45"/>
      <c r="G69" s="46"/>
      <c r="H69" s="228" t="s">
        <v>234</v>
      </c>
      <c r="I69" s="177">
        <v>2000000</v>
      </c>
    </row>
    <row r="70" spans="1:9" s="93" customFormat="1" ht="18" customHeight="1">
      <c r="A70" s="24"/>
      <c r="B70" s="25"/>
      <c r="C70" s="25"/>
      <c r="D70" s="20"/>
      <c r="E70" s="20"/>
      <c r="F70" s="45"/>
      <c r="G70" s="46"/>
      <c r="H70" s="229" t="s">
        <v>235</v>
      </c>
      <c r="I70" s="35">
        <f>200000*12</f>
        <v>2400000</v>
      </c>
    </row>
    <row r="71" spans="1:9" s="93" customFormat="1" ht="18" customHeight="1">
      <c r="A71" s="24"/>
      <c r="B71" s="25"/>
      <c r="C71" s="25"/>
      <c r="D71" s="20"/>
      <c r="E71" s="20"/>
      <c r="F71" s="45"/>
      <c r="G71" s="46"/>
      <c r="H71" s="228" t="s">
        <v>236</v>
      </c>
      <c r="I71" s="16">
        <v>360000</v>
      </c>
    </row>
    <row r="72" spans="1:9" s="93" customFormat="1" ht="18" customHeight="1" collapsed="1">
      <c r="A72" s="22" t="s">
        <v>15</v>
      </c>
      <c r="B72" s="54" t="s">
        <v>26</v>
      </c>
      <c r="C72" s="54"/>
      <c r="D72" s="59">
        <f>D73</f>
        <v>74400000</v>
      </c>
      <c r="E72" s="59">
        <f>I72</f>
        <v>166200000</v>
      </c>
      <c r="F72" s="55">
        <f>E72-D72</f>
        <v>91800000</v>
      </c>
      <c r="G72" s="56">
        <f>F72/D72</f>
        <v>1.2338709677419355</v>
      </c>
      <c r="H72" s="61"/>
      <c r="I72" s="60">
        <f>SUM(I73)</f>
        <v>166200000</v>
      </c>
    </row>
    <row r="73" spans="1:9" s="93" customFormat="1" ht="18" customHeight="1">
      <c r="A73" s="24"/>
      <c r="B73" s="26" t="s">
        <v>16</v>
      </c>
      <c r="C73" s="54" t="s">
        <v>19</v>
      </c>
      <c r="D73" s="59">
        <f>D74+D76+D78</f>
        <v>74400000</v>
      </c>
      <c r="E73" s="59">
        <f>E74+E76+E78</f>
        <v>166200000</v>
      </c>
      <c r="F73" s="55">
        <f>E73-D73</f>
        <v>91800000</v>
      </c>
      <c r="G73" s="56">
        <f>F73/D73</f>
        <v>1.2338709677419355</v>
      </c>
      <c r="H73" s="61"/>
      <c r="I73" s="60">
        <f>I74+I76+I78</f>
        <v>166200000</v>
      </c>
    </row>
    <row r="74" spans="1:9" s="93" customFormat="1" ht="18" customHeight="1">
      <c r="A74" s="24"/>
      <c r="B74" s="25"/>
      <c r="C74" s="26" t="s">
        <v>16</v>
      </c>
      <c r="D74" s="14">
        <v>72000000</v>
      </c>
      <c r="E74" s="15">
        <f>I74</f>
        <v>72000000</v>
      </c>
      <c r="F74" s="269">
        <v>0</v>
      </c>
      <c r="G74" s="44">
        <f>F74/D74</f>
        <v>0</v>
      </c>
      <c r="H74" s="252" t="s">
        <v>19</v>
      </c>
      <c r="I74" s="245">
        <f>SUM(I75)</f>
        <v>72000000</v>
      </c>
    </row>
    <row r="75" spans="1:9" s="93" customFormat="1" ht="18" customHeight="1">
      <c r="A75" s="24"/>
      <c r="B75" s="25"/>
      <c r="C75" s="25"/>
      <c r="D75" s="20"/>
      <c r="E75" s="49"/>
      <c r="F75" s="186"/>
      <c r="G75" s="46"/>
      <c r="H75" s="226" t="s">
        <v>265</v>
      </c>
      <c r="I75" s="11">
        <v>72000000</v>
      </c>
    </row>
    <row r="76" spans="1:10" s="93" customFormat="1" ht="18" customHeight="1">
      <c r="A76" s="24"/>
      <c r="B76" s="25"/>
      <c r="C76" s="26" t="s">
        <v>17</v>
      </c>
      <c r="D76" s="266">
        <v>0</v>
      </c>
      <c r="E76" s="15">
        <f>I76</f>
        <v>90000000</v>
      </c>
      <c r="F76" s="121">
        <f>E76-D76</f>
        <v>90000000</v>
      </c>
      <c r="G76" s="44">
        <v>1</v>
      </c>
      <c r="H76" s="253" t="s">
        <v>19</v>
      </c>
      <c r="I76" s="254">
        <f>I77</f>
        <v>90000000</v>
      </c>
      <c r="J76" s="94"/>
    </row>
    <row r="77" spans="1:10" s="93" customFormat="1" ht="18" customHeight="1">
      <c r="A77" s="24"/>
      <c r="B77" s="25"/>
      <c r="C77" s="28"/>
      <c r="D77" s="19"/>
      <c r="E77" s="48"/>
      <c r="F77" s="38"/>
      <c r="G77" s="39"/>
      <c r="H77" s="226" t="s">
        <v>183</v>
      </c>
      <c r="I77" s="11">
        <v>90000000</v>
      </c>
      <c r="J77" s="94"/>
    </row>
    <row r="78" spans="1:9" s="93" customFormat="1" ht="18" customHeight="1">
      <c r="A78" s="24"/>
      <c r="B78" s="25"/>
      <c r="C78" s="26" t="s">
        <v>22</v>
      </c>
      <c r="D78" s="14">
        <v>2400000</v>
      </c>
      <c r="E78" s="15">
        <f>I78</f>
        <v>4200000</v>
      </c>
      <c r="F78" s="121">
        <f>E78-D78</f>
        <v>1800000</v>
      </c>
      <c r="G78" s="46">
        <f>F78/D78</f>
        <v>0.75</v>
      </c>
      <c r="H78" s="241" t="s">
        <v>19</v>
      </c>
      <c r="I78" s="254">
        <f>SUM(I79:I80)</f>
        <v>4200000</v>
      </c>
    </row>
    <row r="79" spans="1:10" s="93" customFormat="1" ht="18" customHeight="1">
      <c r="A79" s="24"/>
      <c r="B79" s="25"/>
      <c r="C79" s="25"/>
      <c r="D79" s="20"/>
      <c r="E79" s="12"/>
      <c r="F79" s="40"/>
      <c r="G79" s="41"/>
      <c r="H79" s="226" t="s">
        <v>281</v>
      </c>
      <c r="I79" s="11">
        <v>1800000</v>
      </c>
      <c r="J79" s="94"/>
    </row>
    <row r="80" spans="1:10" s="93" customFormat="1" ht="18" customHeight="1">
      <c r="A80" s="24"/>
      <c r="B80" s="25"/>
      <c r="C80" s="25"/>
      <c r="D80" s="20"/>
      <c r="E80" s="12"/>
      <c r="F80" s="40">
        <f>E80-D80</f>
        <v>0</v>
      </c>
      <c r="G80" s="41"/>
      <c r="H80" s="230" t="s">
        <v>237</v>
      </c>
      <c r="I80" s="177">
        <v>2400000</v>
      </c>
      <c r="J80" s="94"/>
    </row>
    <row r="81" spans="1:10" s="93" customFormat="1" ht="18" customHeight="1">
      <c r="A81" s="22" t="s">
        <v>23</v>
      </c>
      <c r="B81" s="54" t="s">
        <v>26</v>
      </c>
      <c r="C81" s="54"/>
      <c r="D81" s="59">
        <f>D82+D97</f>
        <v>182647000</v>
      </c>
      <c r="E81" s="59">
        <f>E82+E97</f>
        <v>187705000</v>
      </c>
      <c r="F81" s="55">
        <f>E81-D81</f>
        <v>5058000</v>
      </c>
      <c r="G81" s="56">
        <f>F81/D81</f>
        <v>0.02769276254195251</v>
      </c>
      <c r="H81" s="62"/>
      <c r="I81" s="60">
        <f>I82+I97</f>
        <v>187705000</v>
      </c>
      <c r="J81" s="94"/>
    </row>
    <row r="82" spans="1:10" s="93" customFormat="1" ht="18" customHeight="1">
      <c r="A82" s="24"/>
      <c r="B82" s="26" t="s">
        <v>12</v>
      </c>
      <c r="C82" s="54" t="s">
        <v>19</v>
      </c>
      <c r="D82" s="59">
        <f>D83+D88+D92</f>
        <v>176647000</v>
      </c>
      <c r="E82" s="59">
        <f>E83+E88+E92</f>
        <v>176305000</v>
      </c>
      <c r="F82" s="55">
        <f>E82-D82</f>
        <v>-342000</v>
      </c>
      <c r="G82" s="56">
        <f>F82/D82</f>
        <v>-0.001936064580774086</v>
      </c>
      <c r="H82" s="62"/>
      <c r="I82" s="60">
        <f>I83+I88+I92</f>
        <v>176305000</v>
      </c>
      <c r="J82" s="94"/>
    </row>
    <row r="83" spans="1:10" s="93" customFormat="1" ht="18" customHeight="1">
      <c r="A83" s="24"/>
      <c r="B83" s="25"/>
      <c r="C83" s="26" t="s">
        <v>21</v>
      </c>
      <c r="D83" s="14">
        <v>164611200</v>
      </c>
      <c r="E83" s="14">
        <f>I83</f>
        <v>156215000</v>
      </c>
      <c r="F83" s="121">
        <f>E83-D83</f>
        <v>-8396200</v>
      </c>
      <c r="G83" s="267">
        <f>F83/D83</f>
        <v>-0.05100624987850159</v>
      </c>
      <c r="H83" s="249" t="s">
        <v>19</v>
      </c>
      <c r="I83" s="245">
        <f>SUM(I84:I87)</f>
        <v>156215000</v>
      </c>
      <c r="J83" s="94"/>
    </row>
    <row r="84" spans="1:10" s="93" customFormat="1" ht="18" customHeight="1">
      <c r="A84" s="24"/>
      <c r="B84" s="25"/>
      <c r="C84" s="25"/>
      <c r="D84" s="20"/>
      <c r="E84" s="20"/>
      <c r="F84" s="186"/>
      <c r="G84" s="46"/>
      <c r="H84" s="226" t="s">
        <v>238</v>
      </c>
      <c r="I84" s="199">
        <v>33335000</v>
      </c>
      <c r="J84" s="94"/>
    </row>
    <row r="85" spans="1:10" s="93" customFormat="1" ht="18" customHeight="1">
      <c r="A85" s="24"/>
      <c r="B85" s="25"/>
      <c r="C85" s="25"/>
      <c r="D85" s="20"/>
      <c r="E85" s="20"/>
      <c r="F85" s="186"/>
      <c r="G85" s="46"/>
      <c r="H85" s="257" t="s">
        <v>239</v>
      </c>
      <c r="I85" s="177">
        <v>90000000</v>
      </c>
      <c r="J85" s="94"/>
    </row>
    <row r="86" spans="1:10" s="93" customFormat="1" ht="18" customHeight="1">
      <c r="A86" s="24"/>
      <c r="B86" s="25"/>
      <c r="C86" s="25"/>
      <c r="D86" s="20"/>
      <c r="E86" s="20"/>
      <c r="F86" s="186"/>
      <c r="G86" s="46"/>
      <c r="H86" s="257" t="s">
        <v>240</v>
      </c>
      <c r="I86" s="177">
        <v>12000000</v>
      </c>
      <c r="J86" s="94"/>
    </row>
    <row r="87" spans="1:10" s="93" customFormat="1" ht="18" customHeight="1">
      <c r="A87" s="24"/>
      <c r="B87" s="25"/>
      <c r="C87" s="25"/>
      <c r="D87" s="20"/>
      <c r="E87" s="20"/>
      <c r="F87" s="186"/>
      <c r="G87" s="46"/>
      <c r="H87" s="257" t="s">
        <v>241</v>
      </c>
      <c r="I87" s="177">
        <v>20880000</v>
      </c>
      <c r="J87" s="94"/>
    </row>
    <row r="88" spans="1:9" s="93" customFormat="1" ht="18" customHeight="1">
      <c r="A88" s="24"/>
      <c r="B88" s="25"/>
      <c r="C88" s="26" t="s">
        <v>24</v>
      </c>
      <c r="D88" s="14">
        <v>9200000</v>
      </c>
      <c r="E88" s="14">
        <f>I88</f>
        <v>12640000</v>
      </c>
      <c r="F88" s="121">
        <f>E88-D88</f>
        <v>3440000</v>
      </c>
      <c r="G88" s="44">
        <f>F88/D88</f>
        <v>0.3739130434782609</v>
      </c>
      <c r="H88" s="249" t="s">
        <v>19</v>
      </c>
      <c r="I88" s="255">
        <f>SUM(I89:I91)</f>
        <v>12640000</v>
      </c>
    </row>
    <row r="89" spans="1:9" s="93" customFormat="1" ht="18" customHeight="1">
      <c r="A89" s="24"/>
      <c r="B89" s="25"/>
      <c r="C89" s="25"/>
      <c r="D89" s="20"/>
      <c r="E89" s="20"/>
      <c r="F89" s="45">
        <f>E89-D89</f>
        <v>0</v>
      </c>
      <c r="G89" s="46"/>
      <c r="H89" s="231" t="s">
        <v>242</v>
      </c>
      <c r="I89" s="17">
        <v>2400000</v>
      </c>
    </row>
    <row r="90" spans="1:9" s="93" customFormat="1" ht="18" customHeight="1">
      <c r="A90" s="24"/>
      <c r="B90" s="25"/>
      <c r="C90" s="25"/>
      <c r="D90" s="20"/>
      <c r="E90" s="20"/>
      <c r="F90" s="45"/>
      <c r="G90" s="46"/>
      <c r="H90" s="231" t="s">
        <v>243</v>
      </c>
      <c r="I90" s="16">
        <v>7840000</v>
      </c>
    </row>
    <row r="91" spans="1:9" s="93" customFormat="1" ht="18" customHeight="1">
      <c r="A91" s="24"/>
      <c r="B91" s="25"/>
      <c r="C91" s="25"/>
      <c r="D91" s="20"/>
      <c r="E91" s="20"/>
      <c r="F91" s="38">
        <f>E91-D91</f>
        <v>0</v>
      </c>
      <c r="G91" s="39"/>
      <c r="H91" s="216" t="s">
        <v>251</v>
      </c>
      <c r="I91" s="16">
        <v>2400000</v>
      </c>
    </row>
    <row r="92" spans="1:9" s="93" customFormat="1" ht="18" customHeight="1">
      <c r="A92" s="24"/>
      <c r="B92" s="25"/>
      <c r="C92" s="26" t="s">
        <v>25</v>
      </c>
      <c r="D92" s="14">
        <v>2835800</v>
      </c>
      <c r="E92" s="14">
        <f>I92</f>
        <v>7450000</v>
      </c>
      <c r="F92" s="121">
        <f>E92-D92</f>
        <v>4614200</v>
      </c>
      <c r="G92" s="44">
        <f>F92/D92</f>
        <v>1.6271246209182595</v>
      </c>
      <c r="H92" s="249" t="s">
        <v>19</v>
      </c>
      <c r="I92" s="255">
        <f>SUM(I93:I96)</f>
        <v>7450000</v>
      </c>
    </row>
    <row r="93" spans="1:9" s="93" customFormat="1" ht="18" customHeight="1">
      <c r="A93" s="24"/>
      <c r="B93" s="25"/>
      <c r="C93" s="25"/>
      <c r="D93" s="20"/>
      <c r="E93" s="20"/>
      <c r="F93" s="45">
        <f>E93-D93</f>
        <v>0</v>
      </c>
      <c r="G93" s="46"/>
      <c r="H93" s="226" t="s">
        <v>244</v>
      </c>
      <c r="I93" s="16">
        <v>800000</v>
      </c>
    </row>
    <row r="94" spans="1:9" s="93" customFormat="1" ht="18" customHeight="1">
      <c r="A94" s="24"/>
      <c r="B94" s="25"/>
      <c r="C94" s="25"/>
      <c r="D94" s="20"/>
      <c r="E94" s="20"/>
      <c r="F94" s="45"/>
      <c r="G94" s="46"/>
      <c r="H94" s="226" t="s">
        <v>245</v>
      </c>
      <c r="I94" s="16">
        <v>2400000</v>
      </c>
    </row>
    <row r="95" spans="1:9" s="93" customFormat="1" ht="18" customHeight="1">
      <c r="A95" s="24"/>
      <c r="B95" s="25"/>
      <c r="C95" s="25"/>
      <c r="D95" s="20"/>
      <c r="E95" s="20"/>
      <c r="F95" s="45"/>
      <c r="G95" s="46"/>
      <c r="H95" s="227" t="s">
        <v>246</v>
      </c>
      <c r="I95" s="11">
        <v>650000</v>
      </c>
    </row>
    <row r="96" spans="1:9" s="93" customFormat="1" ht="18" customHeight="1">
      <c r="A96" s="24"/>
      <c r="B96" s="25"/>
      <c r="C96" s="25"/>
      <c r="D96" s="20"/>
      <c r="E96" s="20"/>
      <c r="F96" s="38">
        <f>E96-D96</f>
        <v>0</v>
      </c>
      <c r="G96" s="39"/>
      <c r="H96" s="227" t="s">
        <v>249</v>
      </c>
      <c r="I96" s="11">
        <v>3600000</v>
      </c>
    </row>
    <row r="97" spans="1:9" s="93" customFormat="1" ht="18" customHeight="1">
      <c r="A97" s="29"/>
      <c r="B97" s="184" t="s">
        <v>35</v>
      </c>
      <c r="C97" s="65" t="s">
        <v>19</v>
      </c>
      <c r="D97" s="66">
        <f>D98</f>
        <v>6000000</v>
      </c>
      <c r="E97" s="66">
        <f>E98</f>
        <v>11400000</v>
      </c>
      <c r="F97" s="55">
        <f aca="true" t="shared" si="1" ref="F97:F107">E97-D97</f>
        <v>5400000</v>
      </c>
      <c r="G97" s="56">
        <f>F97/D97</f>
        <v>0.9</v>
      </c>
      <c r="H97" s="63"/>
      <c r="I97" s="64">
        <f>I98</f>
        <v>11400000</v>
      </c>
    </row>
    <row r="98" spans="1:9" s="93" customFormat="1" ht="18" customHeight="1">
      <c r="A98" s="29"/>
      <c r="B98" s="256"/>
      <c r="C98" s="178" t="s">
        <v>126</v>
      </c>
      <c r="D98" s="14">
        <v>6000000</v>
      </c>
      <c r="E98" s="18">
        <f>I98</f>
        <v>11400000</v>
      </c>
      <c r="F98" s="121">
        <f>E98-D98</f>
        <v>5400000</v>
      </c>
      <c r="G98" s="44">
        <f>F98/D98</f>
        <v>0.9</v>
      </c>
      <c r="H98" s="249" t="s">
        <v>19</v>
      </c>
      <c r="I98" s="255">
        <f>SUM(I99:I101)</f>
        <v>11400000</v>
      </c>
    </row>
    <row r="99" spans="1:9" s="93" customFormat="1" ht="18" customHeight="1">
      <c r="A99" s="29"/>
      <c r="B99" s="30"/>
      <c r="C99" s="30"/>
      <c r="D99" s="21"/>
      <c r="E99" s="50"/>
      <c r="F99" s="188">
        <f t="shared" si="1"/>
        <v>0</v>
      </c>
      <c r="G99" s="46"/>
      <c r="H99" s="229" t="s">
        <v>247</v>
      </c>
      <c r="I99" s="16">
        <v>6000000</v>
      </c>
    </row>
    <row r="100" spans="1:9" s="93" customFormat="1" ht="18" customHeight="1">
      <c r="A100" s="29"/>
      <c r="B100" s="30"/>
      <c r="C100" s="30"/>
      <c r="D100" s="21"/>
      <c r="E100" s="50"/>
      <c r="F100" s="188">
        <f t="shared" si="1"/>
        <v>0</v>
      </c>
      <c r="G100" s="46"/>
      <c r="H100" s="229" t="s">
        <v>283</v>
      </c>
      <c r="I100" s="16">
        <v>3600000</v>
      </c>
    </row>
    <row r="101" spans="1:9" s="93" customFormat="1" ht="18" customHeight="1">
      <c r="A101" s="29"/>
      <c r="B101" s="30"/>
      <c r="C101" s="30"/>
      <c r="D101" s="21"/>
      <c r="E101" s="50"/>
      <c r="F101" s="188">
        <f t="shared" si="1"/>
        <v>0</v>
      </c>
      <c r="G101" s="46"/>
      <c r="H101" s="229" t="s">
        <v>284</v>
      </c>
      <c r="I101" s="35">
        <v>1800000</v>
      </c>
    </row>
    <row r="102" spans="1:9" ht="18" customHeight="1">
      <c r="A102" s="32" t="s">
        <v>18</v>
      </c>
      <c r="B102" s="65" t="s">
        <v>26</v>
      </c>
      <c r="C102" s="54"/>
      <c r="D102" s="265">
        <v>0</v>
      </c>
      <c r="E102" s="66">
        <f>I102</f>
        <v>1000000</v>
      </c>
      <c r="F102" s="55">
        <f t="shared" si="1"/>
        <v>1000000</v>
      </c>
      <c r="G102" s="56">
        <v>1</v>
      </c>
      <c r="H102" s="68"/>
      <c r="I102" s="69">
        <f>SUM(I103)</f>
        <v>1000000</v>
      </c>
    </row>
    <row r="103" spans="1:9" ht="18" customHeight="1">
      <c r="A103" s="24"/>
      <c r="B103" s="26" t="s">
        <v>18</v>
      </c>
      <c r="C103" s="54" t="s">
        <v>19</v>
      </c>
      <c r="D103" s="265">
        <v>0</v>
      </c>
      <c r="E103" s="66">
        <f>I103</f>
        <v>1000000</v>
      </c>
      <c r="F103" s="55">
        <f t="shared" si="1"/>
        <v>1000000</v>
      </c>
      <c r="G103" s="56">
        <v>1</v>
      </c>
      <c r="H103" s="68"/>
      <c r="I103" s="64">
        <f>I104</f>
        <v>1000000</v>
      </c>
    </row>
    <row r="104" spans="1:9" ht="18" customHeight="1">
      <c r="A104" s="24"/>
      <c r="B104" s="25"/>
      <c r="C104" s="26" t="s">
        <v>18</v>
      </c>
      <c r="D104" s="266">
        <v>0</v>
      </c>
      <c r="E104" s="18">
        <f>I104</f>
        <v>1000000</v>
      </c>
      <c r="F104" s="121">
        <f t="shared" si="1"/>
        <v>1000000</v>
      </c>
      <c r="G104" s="44">
        <v>1</v>
      </c>
      <c r="H104" s="249" t="s">
        <v>19</v>
      </c>
      <c r="I104" s="255">
        <f>SUM(I105:I105)</f>
        <v>1000000</v>
      </c>
    </row>
    <row r="105" spans="1:9" ht="18" customHeight="1">
      <c r="A105" s="27"/>
      <c r="B105" s="28"/>
      <c r="C105" s="28"/>
      <c r="D105" s="19"/>
      <c r="E105" s="34"/>
      <c r="F105" s="42"/>
      <c r="G105" s="43"/>
      <c r="H105" s="216" t="s">
        <v>181</v>
      </c>
      <c r="I105" s="16">
        <v>1000000</v>
      </c>
    </row>
    <row r="106" spans="1:9" ht="18" customHeight="1">
      <c r="A106" s="22" t="s">
        <v>20</v>
      </c>
      <c r="B106" s="54" t="s">
        <v>26</v>
      </c>
      <c r="C106" s="54"/>
      <c r="D106" s="265">
        <v>0</v>
      </c>
      <c r="E106" s="66">
        <f>E107</f>
        <v>1875200</v>
      </c>
      <c r="F106" s="55">
        <f t="shared" si="1"/>
        <v>1875200</v>
      </c>
      <c r="G106" s="56">
        <v>1</v>
      </c>
      <c r="H106" s="67"/>
      <c r="I106" s="69">
        <f>SUM(I107)</f>
        <v>1875200</v>
      </c>
    </row>
    <row r="107" spans="1:9" ht="18" customHeight="1">
      <c r="A107" s="24"/>
      <c r="B107" s="26" t="s">
        <v>20</v>
      </c>
      <c r="C107" s="54" t="s">
        <v>19</v>
      </c>
      <c r="D107" s="265">
        <v>0</v>
      </c>
      <c r="E107" s="66">
        <f>E108</f>
        <v>1875200</v>
      </c>
      <c r="F107" s="55">
        <f t="shared" si="1"/>
        <v>1875200</v>
      </c>
      <c r="G107" s="56">
        <v>1</v>
      </c>
      <c r="H107" s="67"/>
      <c r="I107" s="69">
        <f>I108</f>
        <v>1875200</v>
      </c>
    </row>
    <row r="108" spans="1:9" ht="21.75" customHeight="1" thickBot="1">
      <c r="A108" s="33"/>
      <c r="B108" s="258"/>
      <c r="C108" s="173" t="s">
        <v>20</v>
      </c>
      <c r="D108" s="268">
        <v>0</v>
      </c>
      <c r="E108" s="259">
        <f>I108</f>
        <v>1875200</v>
      </c>
      <c r="F108" s="263">
        <f>E108-D108</f>
        <v>1875200</v>
      </c>
      <c r="G108" s="260">
        <v>1</v>
      </c>
      <c r="H108" s="261" t="s">
        <v>182</v>
      </c>
      <c r="I108" s="262">
        <v>1875200</v>
      </c>
    </row>
    <row r="109" spans="6:9" ht="18" customHeight="1">
      <c r="F109" s="100"/>
      <c r="H109" s="83"/>
      <c r="I109" s="84"/>
    </row>
    <row r="110" spans="8:9" ht="18" customHeight="1">
      <c r="H110" s="83"/>
      <c r="I110" s="84"/>
    </row>
    <row r="111" spans="8:9" ht="18" customHeight="1">
      <c r="H111" s="83" t="s">
        <v>36</v>
      </c>
      <c r="I111" s="84"/>
    </row>
    <row r="112" spans="8:9" ht="18" customHeight="1">
      <c r="H112" s="83"/>
      <c r="I112" s="84"/>
    </row>
    <row r="113" spans="8:9" ht="18" customHeight="1">
      <c r="H113" s="83"/>
      <c r="I113" s="84"/>
    </row>
    <row r="114" spans="8:9" ht="13.5">
      <c r="H114" s="83"/>
      <c r="I114" s="84"/>
    </row>
    <row r="115" spans="8:9" ht="13.5">
      <c r="H115" s="83"/>
      <c r="I115" s="84"/>
    </row>
    <row r="116" spans="8:9" ht="13.5">
      <c r="H116" s="83"/>
      <c r="I116" s="84"/>
    </row>
    <row r="117" spans="8:9" ht="13.5">
      <c r="H117" s="83"/>
      <c r="I117" s="84"/>
    </row>
    <row r="118" spans="8:9" ht="13.5">
      <c r="H118" s="83"/>
      <c r="I118" s="84"/>
    </row>
    <row r="119" spans="8:9" ht="13.5">
      <c r="H119" s="83"/>
      <c r="I119" s="84"/>
    </row>
    <row r="120" spans="8:9" ht="13.5">
      <c r="H120" s="83"/>
      <c r="I120" s="84"/>
    </row>
    <row r="121" spans="8:9" ht="13.5">
      <c r="H121" s="83"/>
      <c r="I121" s="84"/>
    </row>
    <row r="122" spans="8:9" ht="13.5">
      <c r="H122" s="83"/>
      <c r="I122" s="84"/>
    </row>
    <row r="123" spans="8:9" ht="13.5">
      <c r="H123" s="83"/>
      <c r="I123" s="84"/>
    </row>
    <row r="124" spans="8:9" ht="13.5">
      <c r="H124" s="83"/>
      <c r="I124" s="84"/>
    </row>
    <row r="125" spans="8:9" ht="13.5">
      <c r="H125" s="83"/>
      <c r="I125" s="84"/>
    </row>
    <row r="126" spans="8:9" ht="13.5">
      <c r="H126" s="83"/>
      <c r="I126" s="84"/>
    </row>
    <row r="127" spans="8:9" ht="13.5">
      <c r="H127" s="83"/>
      <c r="I127" s="84"/>
    </row>
    <row r="128" spans="8:9" ht="13.5">
      <c r="H128" s="83"/>
      <c r="I128" s="84"/>
    </row>
    <row r="129" spans="8:9" ht="13.5">
      <c r="H129" s="83"/>
      <c r="I129" s="84"/>
    </row>
    <row r="130" spans="8:9" ht="13.5">
      <c r="H130" s="83"/>
      <c r="I130" s="84"/>
    </row>
    <row r="131" spans="8:9" ht="13.5">
      <c r="H131" s="83"/>
      <c r="I131" s="84"/>
    </row>
    <row r="132" spans="8:9" ht="13.5">
      <c r="H132" s="83"/>
      <c r="I132" s="84"/>
    </row>
    <row r="133" spans="8:9" ht="13.5">
      <c r="H133" s="83"/>
      <c r="I133" s="84"/>
    </row>
    <row r="134" spans="8:9" ht="13.5">
      <c r="H134" s="83"/>
      <c r="I134" s="84"/>
    </row>
    <row r="135" spans="8:9" ht="13.5">
      <c r="H135" s="83"/>
      <c r="I135" s="84"/>
    </row>
    <row r="136" spans="8:9" ht="13.5">
      <c r="H136" s="83"/>
      <c r="I136" s="84"/>
    </row>
    <row r="137" spans="8:9" ht="13.5">
      <c r="H137" s="83"/>
      <c r="I137" s="84"/>
    </row>
    <row r="138" spans="8:9" ht="13.5">
      <c r="H138" s="83"/>
      <c r="I138" s="84"/>
    </row>
    <row r="139" spans="8:9" ht="13.5">
      <c r="H139" s="83"/>
      <c r="I139" s="84"/>
    </row>
    <row r="140" spans="8:9" ht="13.5">
      <c r="H140" s="83"/>
      <c r="I140" s="84"/>
    </row>
    <row r="141" spans="8:9" ht="13.5">
      <c r="H141" s="83"/>
      <c r="I141" s="84"/>
    </row>
    <row r="142" spans="8:9" ht="13.5">
      <c r="H142" s="83"/>
      <c r="I142" s="84"/>
    </row>
    <row r="143" spans="8:9" ht="13.5">
      <c r="H143" s="83"/>
      <c r="I143" s="84"/>
    </row>
    <row r="144" spans="8:9" ht="13.5">
      <c r="H144" s="83"/>
      <c r="I144" s="84"/>
    </row>
    <row r="145" spans="8:9" ht="13.5">
      <c r="H145" s="83"/>
      <c r="I145" s="84"/>
    </row>
    <row r="146" spans="8:9" ht="13.5">
      <c r="H146" s="83"/>
      <c r="I146" s="84"/>
    </row>
    <row r="147" spans="8:9" ht="13.5">
      <c r="H147" s="83"/>
      <c r="I147" s="84"/>
    </row>
    <row r="148" spans="8:9" ht="13.5">
      <c r="H148" s="83"/>
      <c r="I148" s="84"/>
    </row>
    <row r="149" spans="8:9" ht="13.5">
      <c r="H149" s="83"/>
      <c r="I149" s="84"/>
    </row>
    <row r="150" spans="8:9" ht="13.5">
      <c r="H150" s="83"/>
      <c r="I150" s="84"/>
    </row>
    <row r="151" spans="8:9" ht="13.5">
      <c r="H151" s="83"/>
      <c r="I151" s="84"/>
    </row>
    <row r="152" spans="8:9" ht="13.5">
      <c r="H152" s="83"/>
      <c r="I152" s="84"/>
    </row>
    <row r="153" spans="8:9" ht="13.5">
      <c r="H153" s="83"/>
      <c r="I153" s="84"/>
    </row>
    <row r="154" spans="8:9" ht="13.5">
      <c r="H154" s="83"/>
      <c r="I154" s="84"/>
    </row>
    <row r="155" spans="8:9" ht="13.5">
      <c r="H155" s="83"/>
      <c r="I155" s="84"/>
    </row>
    <row r="156" spans="8:9" ht="13.5">
      <c r="H156" s="83"/>
      <c r="I156" s="84"/>
    </row>
    <row r="157" spans="8:9" ht="13.5">
      <c r="H157" s="83"/>
      <c r="I157" s="84"/>
    </row>
    <row r="158" spans="8:9" ht="13.5">
      <c r="H158" s="83"/>
      <c r="I158" s="84"/>
    </row>
    <row r="159" spans="8:9" ht="13.5">
      <c r="H159" s="83"/>
      <c r="I159" s="84"/>
    </row>
    <row r="160" spans="8:9" ht="13.5">
      <c r="H160" s="83"/>
      <c r="I160" s="84"/>
    </row>
    <row r="161" spans="8:9" ht="13.5">
      <c r="H161" s="83"/>
      <c r="I161" s="84"/>
    </row>
    <row r="162" spans="8:9" ht="13.5">
      <c r="H162" s="83"/>
      <c r="I162" s="84"/>
    </row>
    <row r="163" spans="8:9" ht="13.5">
      <c r="H163" s="83"/>
      <c r="I163" s="84"/>
    </row>
    <row r="164" spans="8:9" ht="13.5">
      <c r="H164" s="83"/>
      <c r="I164" s="84"/>
    </row>
    <row r="165" spans="8:9" ht="13.5">
      <c r="H165" s="83"/>
      <c r="I165" s="84"/>
    </row>
    <row r="166" spans="8:9" ht="13.5">
      <c r="H166" s="83"/>
      <c r="I166" s="84"/>
    </row>
    <row r="167" spans="8:9" ht="13.5">
      <c r="H167" s="83"/>
      <c r="I167" s="84"/>
    </row>
    <row r="168" spans="8:9" ht="13.5">
      <c r="H168" s="83"/>
      <c r="I168" s="84"/>
    </row>
    <row r="169" spans="8:9" ht="13.5">
      <c r="H169" s="83"/>
      <c r="I169" s="84"/>
    </row>
    <row r="170" spans="8:9" ht="13.5">
      <c r="H170" s="83"/>
      <c r="I170" s="84"/>
    </row>
    <row r="171" spans="8:9" ht="13.5">
      <c r="H171" s="83"/>
      <c r="I171" s="84"/>
    </row>
    <row r="172" spans="8:9" ht="13.5">
      <c r="H172" s="83"/>
      <c r="I172" s="84"/>
    </row>
    <row r="173" spans="8:9" ht="13.5">
      <c r="H173" s="83"/>
      <c r="I173" s="84"/>
    </row>
    <row r="174" spans="8:9" ht="13.5">
      <c r="H174" s="83"/>
      <c r="I174" s="84"/>
    </row>
    <row r="175" spans="8:9" ht="13.5">
      <c r="H175" s="83"/>
      <c r="I175" s="84"/>
    </row>
    <row r="176" spans="8:9" ht="13.5">
      <c r="H176" s="83"/>
      <c r="I176" s="84"/>
    </row>
    <row r="177" spans="8:9" ht="13.5">
      <c r="H177" s="83"/>
      <c r="I177" s="84"/>
    </row>
    <row r="178" spans="8:9" ht="13.5">
      <c r="H178" s="83"/>
      <c r="I178" s="84"/>
    </row>
    <row r="179" spans="8:9" ht="13.5">
      <c r="H179" s="83"/>
      <c r="I179" s="84"/>
    </row>
    <row r="180" spans="8:9" ht="13.5">
      <c r="H180" s="83"/>
      <c r="I180" s="84"/>
    </row>
    <row r="181" spans="8:9" ht="13.5">
      <c r="H181" s="83"/>
      <c r="I181" s="84"/>
    </row>
    <row r="182" spans="8:9" ht="13.5">
      <c r="H182" s="83"/>
      <c r="I182" s="84"/>
    </row>
    <row r="183" spans="8:9" ht="13.5">
      <c r="H183" s="83"/>
      <c r="I183" s="84"/>
    </row>
    <row r="184" spans="8:9" ht="13.5">
      <c r="H184" s="83"/>
      <c r="I184" s="84"/>
    </row>
    <row r="185" spans="8:9" ht="13.5">
      <c r="H185" s="83"/>
      <c r="I185" s="84"/>
    </row>
    <row r="186" spans="8:9" ht="13.5">
      <c r="H186" s="83"/>
      <c r="I186" s="84"/>
    </row>
    <row r="187" spans="8:9" ht="13.5">
      <c r="H187" s="83"/>
      <c r="I187" s="84"/>
    </row>
    <row r="188" spans="8:9" ht="13.5">
      <c r="H188" s="83"/>
      <c r="I188" s="84"/>
    </row>
    <row r="189" spans="8:9" ht="13.5">
      <c r="H189" s="83"/>
      <c r="I189" s="84"/>
    </row>
    <row r="190" spans="8:9" ht="13.5">
      <c r="H190" s="83"/>
      <c r="I190" s="84"/>
    </row>
    <row r="191" spans="8:9" ht="13.5">
      <c r="H191" s="83"/>
      <c r="I191" s="84"/>
    </row>
    <row r="192" spans="8:9" ht="13.5">
      <c r="H192" s="83"/>
      <c r="I192" s="84"/>
    </row>
    <row r="193" spans="8:9" ht="13.5">
      <c r="H193" s="83"/>
      <c r="I193" s="84"/>
    </row>
    <row r="194" spans="8:9" ht="13.5">
      <c r="H194" s="83"/>
      <c r="I194" s="84"/>
    </row>
    <row r="195" spans="8:9" ht="13.5">
      <c r="H195" s="83"/>
      <c r="I195" s="84"/>
    </row>
    <row r="196" spans="8:9" ht="13.5">
      <c r="H196" s="83"/>
      <c r="I196" s="84"/>
    </row>
    <row r="197" spans="8:9" ht="13.5">
      <c r="H197" s="83"/>
      <c r="I197" s="84"/>
    </row>
    <row r="198" spans="8:9" ht="13.5">
      <c r="H198" s="83"/>
      <c r="I198" s="84"/>
    </row>
    <row r="199" spans="8:9" ht="13.5">
      <c r="H199" s="83"/>
      <c r="I199" s="84"/>
    </row>
    <row r="200" spans="8:9" ht="13.5">
      <c r="H200" s="83"/>
      <c r="I200" s="84"/>
    </row>
    <row r="201" spans="8:9" ht="13.5">
      <c r="H201" s="83"/>
      <c r="I201" s="84"/>
    </row>
    <row r="202" spans="8:9" ht="13.5">
      <c r="H202" s="83"/>
      <c r="I202" s="84"/>
    </row>
    <row r="203" spans="8:9" ht="13.5">
      <c r="H203" s="83"/>
      <c r="I203" s="84"/>
    </row>
    <row r="204" spans="8:9" ht="13.5">
      <c r="H204" s="83"/>
      <c r="I204" s="84"/>
    </row>
    <row r="205" spans="8:9" ht="13.5">
      <c r="H205" s="83"/>
      <c r="I205" s="84"/>
    </row>
    <row r="206" spans="8:9" ht="13.5">
      <c r="H206" s="83"/>
      <c r="I206" s="84"/>
    </row>
    <row r="207" spans="8:9" ht="13.5">
      <c r="H207" s="83"/>
      <c r="I207" s="84"/>
    </row>
    <row r="208" spans="8:9" ht="13.5">
      <c r="H208" s="83"/>
      <c r="I208" s="84"/>
    </row>
    <row r="209" spans="8:9" ht="13.5">
      <c r="H209" s="83"/>
      <c r="I209" s="84"/>
    </row>
    <row r="210" spans="8:9" ht="13.5">
      <c r="H210" s="83"/>
      <c r="I210" s="84"/>
    </row>
    <row r="211" spans="8:9" ht="13.5">
      <c r="H211" s="83"/>
      <c r="I211" s="84"/>
    </row>
    <row r="212" spans="8:9" ht="13.5">
      <c r="H212" s="83"/>
      <c r="I212" s="84"/>
    </row>
    <row r="213" spans="8:9" ht="13.5">
      <c r="H213" s="83"/>
      <c r="I213" s="84"/>
    </row>
    <row r="214" spans="8:9" ht="13.5">
      <c r="H214" s="83"/>
      <c r="I214" s="84"/>
    </row>
    <row r="215" spans="8:9" ht="13.5">
      <c r="H215" s="83"/>
      <c r="I215" s="84"/>
    </row>
    <row r="216" spans="8:9" ht="13.5">
      <c r="H216" s="83"/>
      <c r="I216" s="84"/>
    </row>
    <row r="217" spans="8:9" ht="13.5">
      <c r="H217" s="83"/>
      <c r="I217" s="84"/>
    </row>
    <row r="218" spans="8:9" ht="13.5">
      <c r="H218" s="83"/>
      <c r="I218" s="84"/>
    </row>
    <row r="219" spans="8:9" ht="13.5">
      <c r="H219" s="83"/>
      <c r="I219" s="84"/>
    </row>
    <row r="220" spans="8:9" ht="13.5">
      <c r="H220" s="83"/>
      <c r="I220" s="84"/>
    </row>
    <row r="221" spans="8:9" ht="13.5">
      <c r="H221" s="83"/>
      <c r="I221" s="84"/>
    </row>
    <row r="222" spans="8:9" ht="13.5">
      <c r="H222" s="83"/>
      <c r="I222" s="84"/>
    </row>
    <row r="223" spans="8:9" ht="13.5">
      <c r="H223" s="83"/>
      <c r="I223" s="84"/>
    </row>
    <row r="224" spans="8:9" ht="13.5">
      <c r="H224" s="83"/>
      <c r="I224" s="84"/>
    </row>
    <row r="225" spans="8:9" ht="13.5">
      <c r="H225" s="83"/>
      <c r="I225" s="84"/>
    </row>
    <row r="226" spans="8:9" ht="13.5">
      <c r="H226" s="83"/>
      <c r="I226" s="84"/>
    </row>
    <row r="227" spans="8:9" ht="13.5">
      <c r="H227" s="83"/>
      <c r="I227" s="84"/>
    </row>
    <row r="228" spans="8:9" ht="13.5">
      <c r="H228" s="83"/>
      <c r="I228" s="84"/>
    </row>
    <row r="229" spans="8:9" ht="13.5">
      <c r="H229" s="83"/>
      <c r="I229" s="84"/>
    </row>
    <row r="230" spans="8:9" ht="13.5">
      <c r="H230" s="83"/>
      <c r="I230" s="84"/>
    </row>
    <row r="231" spans="8:9" ht="13.5">
      <c r="H231" s="83"/>
      <c r="I231" s="84"/>
    </row>
    <row r="232" spans="8:9" ht="13.5">
      <c r="H232" s="83"/>
      <c r="I232" s="84"/>
    </row>
    <row r="233" spans="8:9" ht="13.5">
      <c r="H233" s="83"/>
      <c r="I233" s="84"/>
    </row>
    <row r="234" spans="8:9" ht="13.5">
      <c r="H234" s="83"/>
      <c r="I234" s="84"/>
    </row>
    <row r="235" spans="8:9" ht="13.5">
      <c r="H235" s="83"/>
      <c r="I235" s="84"/>
    </row>
    <row r="236" spans="8:9" ht="13.5">
      <c r="H236" s="83"/>
      <c r="I236" s="84"/>
    </row>
    <row r="237" spans="8:9" ht="13.5">
      <c r="H237" s="83"/>
      <c r="I237" s="84"/>
    </row>
    <row r="238" spans="8:9" ht="13.5">
      <c r="H238" s="83"/>
      <c r="I238" s="84"/>
    </row>
    <row r="239" spans="8:9" ht="13.5">
      <c r="H239" s="83"/>
      <c r="I239" s="84"/>
    </row>
    <row r="240" spans="8:9" ht="13.5">
      <c r="H240" s="83"/>
      <c r="I240" s="84"/>
    </row>
    <row r="241" spans="8:9" ht="13.5">
      <c r="H241" s="83"/>
      <c r="I241" s="84"/>
    </row>
    <row r="242" spans="8:9" ht="13.5">
      <c r="H242" s="83"/>
      <c r="I242" s="84"/>
    </row>
    <row r="243" spans="8:9" ht="13.5">
      <c r="H243" s="83"/>
      <c r="I243" s="84"/>
    </row>
    <row r="244" spans="8:9" ht="13.5">
      <c r="H244" s="83"/>
      <c r="I244" s="84"/>
    </row>
    <row r="245" spans="8:9" ht="13.5">
      <c r="H245" s="83"/>
      <c r="I245" s="84"/>
    </row>
    <row r="246" spans="8:9" ht="13.5">
      <c r="H246" s="83"/>
      <c r="I246" s="84"/>
    </row>
    <row r="247" spans="8:9" ht="13.5">
      <c r="H247" s="83"/>
      <c r="I247" s="84"/>
    </row>
    <row r="248" spans="8:9" ht="13.5">
      <c r="H248" s="83"/>
      <c r="I248" s="84"/>
    </row>
    <row r="249" spans="8:9" ht="13.5">
      <c r="H249" s="83"/>
      <c r="I249" s="84"/>
    </row>
    <row r="250" spans="8:9" ht="13.5">
      <c r="H250" s="83"/>
      <c r="I250" s="84"/>
    </row>
    <row r="251" spans="8:9" ht="13.5">
      <c r="H251" s="83"/>
      <c r="I251" s="84"/>
    </row>
    <row r="252" spans="8:9" ht="13.5">
      <c r="H252" s="83"/>
      <c r="I252" s="84"/>
    </row>
    <row r="253" spans="8:9" ht="13.5">
      <c r="H253" s="83"/>
      <c r="I253" s="84"/>
    </row>
    <row r="254" spans="8:9" ht="13.5">
      <c r="H254" s="83"/>
      <c r="I254" s="84"/>
    </row>
    <row r="255" spans="8:9" ht="13.5">
      <c r="H255" s="83"/>
      <c r="I255" s="84"/>
    </row>
    <row r="256" spans="8:9" ht="13.5">
      <c r="H256" s="83"/>
      <c r="I256" s="84"/>
    </row>
    <row r="257" spans="8:9" ht="13.5">
      <c r="H257" s="83"/>
      <c r="I257" s="84"/>
    </row>
    <row r="258" spans="8:9" ht="13.5">
      <c r="H258" s="83"/>
      <c r="I258" s="84"/>
    </row>
    <row r="259" spans="8:9" ht="13.5">
      <c r="H259" s="83"/>
      <c r="I259" s="84"/>
    </row>
    <row r="260" spans="8:9" ht="13.5">
      <c r="H260" s="83"/>
      <c r="I260" s="84"/>
    </row>
    <row r="261" spans="8:9" ht="13.5">
      <c r="H261" s="83"/>
      <c r="I261" s="84"/>
    </row>
    <row r="262" spans="8:9" ht="13.5">
      <c r="H262" s="83"/>
      <c r="I262" s="84"/>
    </row>
    <row r="263" spans="8:9" ht="13.5">
      <c r="H263" s="83"/>
      <c r="I263" s="84"/>
    </row>
    <row r="264" spans="8:9" ht="13.5">
      <c r="H264" s="83"/>
      <c r="I264" s="84"/>
    </row>
    <row r="265" spans="8:9" ht="13.5">
      <c r="H265" s="83"/>
      <c r="I265" s="84"/>
    </row>
    <row r="266" spans="8:9" ht="13.5">
      <c r="H266" s="83"/>
      <c r="I266" s="84"/>
    </row>
    <row r="267" spans="8:9" ht="13.5">
      <c r="H267" s="83"/>
      <c r="I267" s="84"/>
    </row>
    <row r="268" spans="8:9" ht="13.5">
      <c r="H268" s="83"/>
      <c r="I268" s="84"/>
    </row>
    <row r="269" spans="8:9" ht="13.5">
      <c r="H269" s="83"/>
      <c r="I269" s="84"/>
    </row>
    <row r="270" spans="8:9" ht="13.5">
      <c r="H270" s="83"/>
      <c r="I270" s="84"/>
    </row>
    <row r="271" spans="8:9" ht="13.5">
      <c r="H271" s="83"/>
      <c r="I271" s="84"/>
    </row>
    <row r="272" spans="8:9" ht="13.5">
      <c r="H272" s="83"/>
      <c r="I272" s="84"/>
    </row>
    <row r="273" spans="8:9" ht="13.5">
      <c r="H273" s="83"/>
      <c r="I273" s="84"/>
    </row>
    <row r="274" spans="8:9" ht="13.5">
      <c r="H274" s="83"/>
      <c r="I274" s="84"/>
    </row>
    <row r="275" spans="8:9" ht="13.5">
      <c r="H275" s="83"/>
      <c r="I275" s="84"/>
    </row>
    <row r="276" spans="8:9" ht="13.5">
      <c r="H276" s="83"/>
      <c r="I276" s="84"/>
    </row>
    <row r="277" spans="8:9" ht="13.5">
      <c r="H277" s="83"/>
      <c r="I277" s="84"/>
    </row>
    <row r="278" spans="8:9" ht="13.5">
      <c r="H278" s="83"/>
      <c r="I278" s="84"/>
    </row>
    <row r="279" spans="8:9" ht="13.5">
      <c r="H279" s="83"/>
      <c r="I279" s="84"/>
    </row>
    <row r="280" spans="8:9" ht="13.5">
      <c r="H280" s="83"/>
      <c r="I280" s="84"/>
    </row>
    <row r="281" spans="8:9" ht="13.5">
      <c r="H281" s="83"/>
      <c r="I281" s="84"/>
    </row>
    <row r="282" spans="8:9" ht="13.5">
      <c r="H282" s="83"/>
      <c r="I282" s="84"/>
    </row>
    <row r="283" spans="8:9" ht="13.5">
      <c r="H283" s="83"/>
      <c r="I283" s="84"/>
    </row>
    <row r="284" spans="8:9" ht="13.5">
      <c r="H284" s="83"/>
      <c r="I284" s="84"/>
    </row>
    <row r="285" spans="8:9" ht="13.5">
      <c r="H285" s="83"/>
      <c r="I285" s="84"/>
    </row>
    <row r="286" spans="8:9" ht="13.5">
      <c r="H286" s="83"/>
      <c r="I286" s="84"/>
    </row>
    <row r="287" spans="8:9" ht="13.5">
      <c r="H287" s="83"/>
      <c r="I287" s="84"/>
    </row>
    <row r="288" spans="8:9" ht="13.5">
      <c r="H288" s="83"/>
      <c r="I288" s="84"/>
    </row>
    <row r="289" spans="8:9" ht="13.5">
      <c r="H289" s="83"/>
      <c r="I289" s="84"/>
    </row>
    <row r="290" spans="8:9" ht="13.5">
      <c r="H290" s="83"/>
      <c r="I290" s="84"/>
    </row>
    <row r="291" spans="8:9" ht="13.5">
      <c r="H291" s="83"/>
      <c r="I291" s="84"/>
    </row>
    <row r="292" spans="8:9" ht="13.5">
      <c r="H292" s="83"/>
      <c r="I292" s="84"/>
    </row>
    <row r="293" spans="8:9" ht="13.5">
      <c r="H293" s="83"/>
      <c r="I293" s="84"/>
    </row>
    <row r="294" spans="8:9" ht="13.5">
      <c r="H294" s="83"/>
      <c r="I294" s="84"/>
    </row>
    <row r="295" spans="8:9" ht="13.5">
      <c r="H295" s="83"/>
      <c r="I295" s="84"/>
    </row>
    <row r="296" spans="8:9" ht="13.5">
      <c r="H296" s="83"/>
      <c r="I296" s="84"/>
    </row>
    <row r="297" spans="8:9" ht="13.5">
      <c r="H297" s="83"/>
      <c r="I297" s="84"/>
    </row>
    <row r="298" spans="8:9" ht="13.5">
      <c r="H298" s="83"/>
      <c r="I298" s="84"/>
    </row>
    <row r="299" spans="8:9" ht="13.5">
      <c r="H299" s="83"/>
      <c r="I299" s="84"/>
    </row>
    <row r="300" spans="8:9" ht="13.5">
      <c r="H300" s="83"/>
      <c r="I300" s="84"/>
    </row>
    <row r="301" spans="8:9" ht="13.5">
      <c r="H301" s="83"/>
      <c r="I301" s="84"/>
    </row>
    <row r="302" spans="8:9" ht="13.5">
      <c r="H302" s="83"/>
      <c r="I302" s="84"/>
    </row>
    <row r="303" spans="8:9" ht="13.5">
      <c r="H303" s="83"/>
      <c r="I303" s="84"/>
    </row>
    <row r="304" spans="8:9" ht="13.5">
      <c r="H304" s="83"/>
      <c r="I304" s="84"/>
    </row>
    <row r="305" spans="8:9" ht="13.5">
      <c r="H305" s="83"/>
      <c r="I305" s="84"/>
    </row>
    <row r="306" spans="8:9" ht="13.5">
      <c r="H306" s="83"/>
      <c r="I306" s="84"/>
    </row>
    <row r="307" spans="8:9" ht="13.5">
      <c r="H307" s="83"/>
      <c r="I307" s="84"/>
    </row>
    <row r="308" spans="8:9" ht="13.5">
      <c r="H308" s="83"/>
      <c r="I308" s="84"/>
    </row>
    <row r="309" spans="8:9" ht="13.5">
      <c r="H309" s="83"/>
      <c r="I309" s="84"/>
    </row>
    <row r="310" spans="8:9" ht="13.5">
      <c r="H310" s="83"/>
      <c r="I310" s="84"/>
    </row>
    <row r="311" spans="8:9" ht="13.5">
      <c r="H311" s="83"/>
      <c r="I311" s="84"/>
    </row>
    <row r="312" spans="8:9" ht="13.5">
      <c r="H312" s="83"/>
      <c r="I312" s="84"/>
    </row>
    <row r="313" spans="8:9" ht="13.5">
      <c r="H313" s="83"/>
      <c r="I313" s="84"/>
    </row>
    <row r="314" spans="8:9" ht="13.5">
      <c r="H314" s="83"/>
      <c r="I314" s="84"/>
    </row>
    <row r="315" spans="8:9" ht="13.5">
      <c r="H315" s="83"/>
      <c r="I315" s="84"/>
    </row>
    <row r="316" spans="8:9" ht="13.5">
      <c r="H316" s="83"/>
      <c r="I316" s="84"/>
    </row>
    <row r="317" spans="8:9" ht="13.5">
      <c r="H317" s="83"/>
      <c r="I317" s="84"/>
    </row>
    <row r="318" spans="8:9" ht="13.5">
      <c r="H318" s="83"/>
      <c r="I318" s="84"/>
    </row>
    <row r="319" spans="8:9" ht="13.5">
      <c r="H319" s="83"/>
      <c r="I319" s="84"/>
    </row>
    <row r="320" spans="8:9" ht="13.5">
      <c r="H320" s="83"/>
      <c r="I320" s="84"/>
    </row>
    <row r="321" spans="8:9" ht="13.5">
      <c r="H321" s="83"/>
      <c r="I321" s="84"/>
    </row>
    <row r="322" spans="8:9" ht="13.5">
      <c r="H322" s="83"/>
      <c r="I322" s="84"/>
    </row>
    <row r="323" spans="8:9" ht="13.5">
      <c r="H323" s="83"/>
      <c r="I323" s="84"/>
    </row>
    <row r="324" spans="8:9" ht="13.5">
      <c r="H324" s="83"/>
      <c r="I324" s="84"/>
    </row>
    <row r="325" spans="8:9" ht="13.5">
      <c r="H325" s="83"/>
      <c r="I325" s="84"/>
    </row>
    <row r="326" spans="8:9" ht="13.5">
      <c r="H326" s="83"/>
      <c r="I326" s="84"/>
    </row>
    <row r="327" spans="8:9" ht="13.5">
      <c r="H327" s="83"/>
      <c r="I327" s="84"/>
    </row>
    <row r="328" spans="8:9" ht="13.5">
      <c r="H328" s="83"/>
      <c r="I328" s="84"/>
    </row>
    <row r="329" spans="8:9" ht="13.5">
      <c r="H329" s="83"/>
      <c r="I329" s="84"/>
    </row>
    <row r="330" spans="8:9" ht="13.5">
      <c r="H330" s="83"/>
      <c r="I330" s="84"/>
    </row>
    <row r="331" spans="8:9" ht="13.5">
      <c r="H331" s="83"/>
      <c r="I331" s="84"/>
    </row>
    <row r="332" spans="8:9" ht="13.5">
      <c r="H332" s="83"/>
      <c r="I332" s="84"/>
    </row>
    <row r="333" spans="8:9" ht="13.5">
      <c r="H333" s="83"/>
      <c r="I333" s="84"/>
    </row>
    <row r="334" spans="8:9" ht="13.5">
      <c r="H334" s="83"/>
      <c r="I334" s="84"/>
    </row>
    <row r="335" spans="8:9" ht="13.5">
      <c r="H335" s="83"/>
      <c r="I335" s="84"/>
    </row>
    <row r="336" spans="8:9" ht="13.5">
      <c r="H336" s="83"/>
      <c r="I336" s="84"/>
    </row>
    <row r="337" spans="8:9" ht="13.5">
      <c r="H337" s="83"/>
      <c r="I337" s="84"/>
    </row>
    <row r="338" spans="8:9" ht="13.5">
      <c r="H338" s="83"/>
      <c r="I338" s="84"/>
    </row>
    <row r="339" spans="8:9" ht="13.5">
      <c r="H339" s="83"/>
      <c r="I339" s="84"/>
    </row>
    <row r="340" spans="8:9" ht="13.5">
      <c r="H340" s="83"/>
      <c r="I340" s="84"/>
    </row>
    <row r="341" spans="8:9" ht="13.5">
      <c r="H341" s="83"/>
      <c r="I341" s="84"/>
    </row>
    <row r="342" spans="8:9" ht="13.5">
      <c r="H342" s="83"/>
      <c r="I342" s="84"/>
    </row>
    <row r="343" spans="8:9" ht="13.5">
      <c r="H343" s="83"/>
      <c r="I343" s="84"/>
    </row>
    <row r="344" spans="8:9" ht="13.5">
      <c r="H344" s="83"/>
      <c r="I344" s="84"/>
    </row>
    <row r="345" spans="8:9" ht="13.5">
      <c r="H345" s="83"/>
      <c r="I345" s="84"/>
    </row>
    <row r="346" spans="8:9" ht="13.5">
      <c r="H346" s="83"/>
      <c r="I346" s="84"/>
    </row>
    <row r="347" spans="8:9" ht="13.5">
      <c r="H347" s="83"/>
      <c r="I347" s="84"/>
    </row>
    <row r="348" spans="8:9" ht="13.5">
      <c r="H348" s="83"/>
      <c r="I348" s="84"/>
    </row>
    <row r="349" spans="8:9" ht="13.5">
      <c r="H349" s="83"/>
      <c r="I349" s="84"/>
    </row>
    <row r="350" spans="8:9" ht="13.5">
      <c r="H350" s="83"/>
      <c r="I350" s="84"/>
    </row>
    <row r="351" spans="8:9" ht="13.5">
      <c r="H351" s="83"/>
      <c r="I351" s="84"/>
    </row>
    <row r="352" spans="8:9" ht="13.5">
      <c r="H352" s="83"/>
      <c r="I352" s="84"/>
    </row>
    <row r="353" spans="8:9" ht="13.5">
      <c r="H353" s="83"/>
      <c r="I353" s="84"/>
    </row>
    <row r="354" spans="8:9" ht="13.5">
      <c r="H354" s="83"/>
      <c r="I354" s="84"/>
    </row>
    <row r="355" spans="8:9" ht="13.5">
      <c r="H355" s="83"/>
      <c r="I355" s="84"/>
    </row>
    <row r="356" spans="8:9" ht="13.5">
      <c r="H356" s="83"/>
      <c r="I356" s="84"/>
    </row>
    <row r="357" spans="8:9" ht="13.5">
      <c r="H357" s="83"/>
      <c r="I357" s="84"/>
    </row>
    <row r="358" spans="8:9" ht="13.5">
      <c r="H358" s="83"/>
      <c r="I358" s="84"/>
    </row>
    <row r="359" spans="8:9" ht="13.5">
      <c r="H359" s="83"/>
      <c r="I359" s="84"/>
    </row>
    <row r="360" spans="8:9" ht="13.5">
      <c r="H360" s="83"/>
      <c r="I360" s="84"/>
    </row>
    <row r="361" spans="8:9" ht="13.5">
      <c r="H361" s="83"/>
      <c r="I361" s="84"/>
    </row>
    <row r="362" spans="8:9" ht="13.5">
      <c r="H362" s="83"/>
      <c r="I362" s="84"/>
    </row>
    <row r="363" spans="8:9" ht="13.5">
      <c r="H363" s="83"/>
      <c r="I363" s="84"/>
    </row>
    <row r="364" spans="8:9" ht="13.5">
      <c r="H364" s="83"/>
      <c r="I364" s="84"/>
    </row>
    <row r="365" spans="8:9" ht="13.5">
      <c r="H365" s="83"/>
      <c r="I365" s="84"/>
    </row>
    <row r="366" spans="8:9" ht="13.5">
      <c r="H366" s="83"/>
      <c r="I366" s="84"/>
    </row>
    <row r="367" spans="8:9" ht="13.5">
      <c r="H367" s="83"/>
      <c r="I367" s="84"/>
    </row>
    <row r="368" spans="8:9" ht="13.5">
      <c r="H368" s="83"/>
      <c r="I368" s="84"/>
    </row>
    <row r="369" spans="8:9" ht="13.5">
      <c r="H369" s="83"/>
      <c r="I369" s="84"/>
    </row>
    <row r="370" spans="8:9" ht="13.5">
      <c r="H370" s="83"/>
      <c r="I370" s="84"/>
    </row>
    <row r="371" spans="8:9" ht="13.5">
      <c r="H371" s="83"/>
      <c r="I371" s="84"/>
    </row>
    <row r="372" spans="8:9" ht="13.5">
      <c r="H372" s="83"/>
      <c r="I372" s="84"/>
    </row>
    <row r="373" spans="8:9" ht="13.5">
      <c r="H373" s="83"/>
      <c r="I373" s="84"/>
    </row>
    <row r="374" spans="8:9" ht="13.5">
      <c r="H374" s="83"/>
      <c r="I374" s="84"/>
    </row>
    <row r="375" spans="8:9" ht="13.5">
      <c r="H375" s="83"/>
      <c r="I375" s="84"/>
    </row>
    <row r="376" spans="8:9" ht="13.5">
      <c r="H376" s="83"/>
      <c r="I376" s="84"/>
    </row>
    <row r="377" spans="8:9" ht="13.5">
      <c r="H377" s="83"/>
      <c r="I377" s="84"/>
    </row>
    <row r="378" spans="8:9" ht="13.5">
      <c r="H378" s="83"/>
      <c r="I378" s="84"/>
    </row>
    <row r="379" spans="8:9" ht="13.5">
      <c r="H379" s="83"/>
      <c r="I379" s="84"/>
    </row>
    <row r="380" spans="8:9" ht="13.5">
      <c r="H380" s="83"/>
      <c r="I380" s="84"/>
    </row>
    <row r="381" spans="8:9" ht="13.5">
      <c r="H381" s="83"/>
      <c r="I381" s="84"/>
    </row>
    <row r="382" spans="8:9" ht="13.5">
      <c r="H382" s="83"/>
      <c r="I382" s="84"/>
    </row>
    <row r="383" spans="8:9" ht="13.5">
      <c r="H383" s="83"/>
      <c r="I383" s="84"/>
    </row>
    <row r="384" spans="8:9" ht="13.5">
      <c r="H384" s="83"/>
      <c r="I384" s="84"/>
    </row>
    <row r="385" spans="8:9" ht="13.5">
      <c r="H385" s="83"/>
      <c r="I385" s="84"/>
    </row>
    <row r="386" spans="8:9" ht="13.5">
      <c r="H386" s="83"/>
      <c r="I386" s="84"/>
    </row>
    <row r="387" spans="8:9" ht="13.5">
      <c r="H387" s="83"/>
      <c r="I387" s="84"/>
    </row>
    <row r="388" spans="8:9" ht="13.5">
      <c r="H388" s="83"/>
      <c r="I388" s="84"/>
    </row>
    <row r="389" spans="8:9" ht="13.5">
      <c r="H389" s="83"/>
      <c r="I389" s="84"/>
    </row>
    <row r="390" spans="8:9" ht="13.5">
      <c r="H390" s="83"/>
      <c r="I390" s="84"/>
    </row>
    <row r="391" spans="8:9" ht="13.5">
      <c r="H391" s="83"/>
      <c r="I391" s="84"/>
    </row>
    <row r="392" spans="8:9" ht="13.5">
      <c r="H392" s="83"/>
      <c r="I392" s="84"/>
    </row>
    <row r="393" spans="8:9" ht="13.5">
      <c r="H393" s="83"/>
      <c r="I393" s="84"/>
    </row>
    <row r="394" spans="8:9" ht="13.5">
      <c r="H394" s="83"/>
      <c r="I394" s="84"/>
    </row>
    <row r="395" spans="8:9" ht="13.5">
      <c r="H395" s="83"/>
      <c r="I395" s="84"/>
    </row>
    <row r="396" spans="8:9" ht="13.5">
      <c r="H396" s="83"/>
      <c r="I396" s="84"/>
    </row>
    <row r="397" spans="8:9" ht="13.5">
      <c r="H397" s="83"/>
      <c r="I397" s="84"/>
    </row>
    <row r="398" spans="8:9" ht="13.5">
      <c r="H398" s="83"/>
      <c r="I398" s="84"/>
    </row>
    <row r="399" spans="8:9" ht="13.5">
      <c r="H399" s="83"/>
      <c r="I399" s="84"/>
    </row>
    <row r="400" spans="8:9" ht="13.5">
      <c r="H400" s="83"/>
      <c r="I400" s="84"/>
    </row>
    <row r="401" spans="8:9" ht="13.5">
      <c r="H401" s="83"/>
      <c r="I401" s="84"/>
    </row>
    <row r="402" spans="8:9" ht="13.5">
      <c r="H402" s="83"/>
      <c r="I402" s="84"/>
    </row>
    <row r="403" spans="8:9" ht="13.5">
      <c r="H403" s="83"/>
      <c r="I403" s="84"/>
    </row>
    <row r="404" spans="8:9" ht="13.5">
      <c r="H404" s="83"/>
      <c r="I404" s="84"/>
    </row>
    <row r="405" spans="8:9" ht="13.5">
      <c r="H405" s="83"/>
      <c r="I405" s="84"/>
    </row>
    <row r="406" spans="8:9" ht="13.5">
      <c r="H406" s="83"/>
      <c r="I406" s="84"/>
    </row>
    <row r="407" spans="8:9" ht="13.5">
      <c r="H407" s="83"/>
      <c r="I407" s="84"/>
    </row>
    <row r="408" spans="8:9" ht="13.5">
      <c r="H408" s="83"/>
      <c r="I408" s="84"/>
    </row>
    <row r="409" spans="8:9" ht="13.5">
      <c r="H409" s="83"/>
      <c r="I409" s="84"/>
    </row>
    <row r="410" spans="8:9" ht="13.5">
      <c r="H410" s="83"/>
      <c r="I410" s="84"/>
    </row>
    <row r="411" spans="8:9" ht="13.5">
      <c r="H411" s="83"/>
      <c r="I411" s="84"/>
    </row>
    <row r="412" spans="8:9" ht="13.5">
      <c r="H412" s="83"/>
      <c r="I412" s="84"/>
    </row>
    <row r="413" spans="8:9" ht="13.5">
      <c r="H413" s="83"/>
      <c r="I413" s="84"/>
    </row>
    <row r="414" spans="8:9" ht="13.5">
      <c r="H414" s="83"/>
      <c r="I414" s="84"/>
    </row>
    <row r="415" spans="8:9" ht="13.5">
      <c r="H415" s="83"/>
      <c r="I415" s="84"/>
    </row>
    <row r="416" spans="8:9" ht="13.5">
      <c r="H416" s="83"/>
      <c r="I416" s="84"/>
    </row>
    <row r="417" spans="8:9" ht="13.5">
      <c r="H417" s="83"/>
      <c r="I417" s="84"/>
    </row>
    <row r="418" spans="8:9" ht="13.5">
      <c r="H418" s="83"/>
      <c r="I418" s="84"/>
    </row>
    <row r="419" spans="8:9" ht="13.5">
      <c r="H419" s="83"/>
      <c r="I419" s="84"/>
    </row>
    <row r="420" spans="8:9" ht="13.5">
      <c r="H420" s="83"/>
      <c r="I420" s="84"/>
    </row>
    <row r="421" spans="8:9" ht="13.5">
      <c r="H421" s="83"/>
      <c r="I421" s="84"/>
    </row>
    <row r="422" spans="8:9" ht="13.5">
      <c r="H422" s="83"/>
      <c r="I422" s="84"/>
    </row>
    <row r="423" spans="8:9" ht="13.5">
      <c r="H423" s="83"/>
      <c r="I423" s="84"/>
    </row>
    <row r="424" spans="8:9" ht="13.5">
      <c r="H424" s="83"/>
      <c r="I424" s="84"/>
    </row>
    <row r="425" spans="8:9" ht="13.5">
      <c r="H425" s="83"/>
      <c r="I425" s="84"/>
    </row>
    <row r="426" spans="8:9" ht="13.5">
      <c r="H426" s="83"/>
      <c r="I426" s="84"/>
    </row>
    <row r="427" spans="8:9" ht="13.5">
      <c r="H427" s="83"/>
      <c r="I427" s="84"/>
    </row>
    <row r="428" spans="8:9" ht="13.5">
      <c r="H428" s="83"/>
      <c r="I428" s="84"/>
    </row>
    <row r="429" spans="8:9" ht="13.5">
      <c r="H429" s="83"/>
      <c r="I429" s="84"/>
    </row>
    <row r="430" spans="8:9" ht="13.5">
      <c r="H430" s="83"/>
      <c r="I430" s="84"/>
    </row>
    <row r="431" spans="8:9" ht="13.5">
      <c r="H431" s="83"/>
      <c r="I431" s="84"/>
    </row>
    <row r="432" spans="8:9" ht="13.5">
      <c r="H432" s="83"/>
      <c r="I432" s="84"/>
    </row>
    <row r="433" spans="8:9" ht="13.5">
      <c r="H433" s="83"/>
      <c r="I433" s="84"/>
    </row>
    <row r="434" spans="8:9" ht="13.5">
      <c r="H434" s="83"/>
      <c r="I434" s="84"/>
    </row>
    <row r="435" spans="8:9" ht="13.5">
      <c r="H435" s="83"/>
      <c r="I435" s="84"/>
    </row>
    <row r="436" spans="8:9" ht="13.5">
      <c r="H436" s="83"/>
      <c r="I436" s="84"/>
    </row>
    <row r="437" spans="8:9" ht="13.5">
      <c r="H437" s="83"/>
      <c r="I437" s="84"/>
    </row>
    <row r="438" spans="8:9" ht="13.5">
      <c r="H438" s="83"/>
      <c r="I438" s="84"/>
    </row>
    <row r="439" spans="8:9" ht="13.5">
      <c r="H439" s="83"/>
      <c r="I439" s="84"/>
    </row>
    <row r="440" spans="8:9" ht="13.5">
      <c r="H440" s="83"/>
      <c r="I440" s="84"/>
    </row>
    <row r="441" spans="8:9" ht="13.5">
      <c r="H441" s="83"/>
      <c r="I441" s="84"/>
    </row>
    <row r="442" spans="8:9" ht="13.5">
      <c r="H442" s="83"/>
      <c r="I442" s="84"/>
    </row>
    <row r="443" spans="8:9" ht="13.5">
      <c r="H443" s="83"/>
      <c r="I443" s="84"/>
    </row>
    <row r="444" spans="8:9" ht="13.5">
      <c r="H444" s="83"/>
      <c r="I444" s="84"/>
    </row>
    <row r="445" spans="8:9" ht="13.5">
      <c r="H445" s="83"/>
      <c r="I445" s="84"/>
    </row>
    <row r="446" spans="8:9" ht="13.5">
      <c r="H446" s="83"/>
      <c r="I446" s="84"/>
    </row>
    <row r="447" spans="8:9" ht="13.5">
      <c r="H447" s="83"/>
      <c r="I447" s="84"/>
    </row>
    <row r="448" spans="8:9" ht="13.5">
      <c r="H448" s="83"/>
      <c r="I448" s="84"/>
    </row>
    <row r="449" spans="8:9" ht="13.5">
      <c r="H449" s="83"/>
      <c r="I449" s="84"/>
    </row>
    <row r="450" spans="8:9" ht="13.5">
      <c r="H450" s="83"/>
      <c r="I450" s="84"/>
    </row>
    <row r="451" spans="8:9" ht="13.5">
      <c r="H451" s="83"/>
      <c r="I451" s="84"/>
    </row>
    <row r="452" spans="8:9" ht="13.5">
      <c r="H452" s="83"/>
      <c r="I452" s="84"/>
    </row>
    <row r="453" spans="8:9" ht="13.5">
      <c r="H453" s="83"/>
      <c r="I453" s="84"/>
    </row>
    <row r="454" spans="8:9" ht="13.5">
      <c r="H454" s="83"/>
      <c r="I454" s="84"/>
    </row>
    <row r="455" spans="8:9" ht="13.5">
      <c r="H455" s="83"/>
      <c r="I455" s="84"/>
    </row>
    <row r="456" spans="8:9" ht="13.5">
      <c r="H456" s="83"/>
      <c r="I456" s="84"/>
    </row>
    <row r="457" spans="8:9" ht="13.5">
      <c r="H457" s="83"/>
      <c r="I457" s="84"/>
    </row>
    <row r="458" spans="8:9" ht="13.5">
      <c r="H458" s="83"/>
      <c r="I458" s="84"/>
    </row>
    <row r="459" spans="8:9" ht="13.5">
      <c r="H459" s="83"/>
      <c r="I459" s="84"/>
    </row>
    <row r="460" spans="8:9" ht="13.5">
      <c r="H460" s="83"/>
      <c r="I460" s="84"/>
    </row>
    <row r="461" spans="8:9" ht="13.5">
      <c r="H461" s="83"/>
      <c r="I461" s="84"/>
    </row>
    <row r="462" spans="8:9" ht="13.5">
      <c r="H462" s="83"/>
      <c r="I462" s="84"/>
    </row>
    <row r="463" spans="8:9" ht="13.5">
      <c r="H463" s="83"/>
      <c r="I463" s="84"/>
    </row>
    <row r="464" spans="8:9" ht="13.5">
      <c r="H464" s="83"/>
      <c r="I464" s="84"/>
    </row>
    <row r="465" spans="8:9" ht="13.5">
      <c r="H465" s="83"/>
      <c r="I465" s="84"/>
    </row>
    <row r="466" spans="8:9" ht="13.5">
      <c r="H466" s="83"/>
      <c r="I466" s="84"/>
    </row>
    <row r="467" spans="8:9" ht="13.5">
      <c r="H467" s="83"/>
      <c r="I467" s="84"/>
    </row>
    <row r="468" spans="8:9" ht="13.5">
      <c r="H468" s="83"/>
      <c r="I468" s="84"/>
    </row>
    <row r="469" spans="8:9" ht="13.5">
      <c r="H469" s="83"/>
      <c r="I469" s="84"/>
    </row>
    <row r="470" spans="8:9" ht="13.5">
      <c r="H470" s="83"/>
      <c r="I470" s="84"/>
    </row>
    <row r="471" spans="8:9" ht="13.5">
      <c r="H471" s="83"/>
      <c r="I471" s="84"/>
    </row>
    <row r="472" spans="8:9" ht="13.5">
      <c r="H472" s="83"/>
      <c r="I472" s="84"/>
    </row>
    <row r="473" spans="8:9" ht="13.5">
      <c r="H473" s="83"/>
      <c r="I473" s="84"/>
    </row>
    <row r="474" spans="8:9" ht="13.5">
      <c r="H474" s="83"/>
      <c r="I474" s="84"/>
    </row>
    <row r="475" spans="8:9" ht="13.5">
      <c r="H475" s="83"/>
      <c r="I475" s="84"/>
    </row>
    <row r="476" spans="8:9" ht="13.5">
      <c r="H476" s="83"/>
      <c r="I476" s="84"/>
    </row>
    <row r="477" spans="8:9" ht="13.5">
      <c r="H477" s="83"/>
      <c r="I477" s="84"/>
    </row>
    <row r="478" spans="8:9" ht="13.5">
      <c r="H478" s="83"/>
      <c r="I478" s="84"/>
    </row>
    <row r="479" spans="8:9" ht="13.5">
      <c r="H479" s="83"/>
      <c r="I479" s="84"/>
    </row>
    <row r="480" spans="8:9" ht="13.5">
      <c r="H480" s="83"/>
      <c r="I480" s="84"/>
    </row>
    <row r="481" spans="8:9" ht="13.5">
      <c r="H481" s="83"/>
      <c r="I481" s="84"/>
    </row>
    <row r="482" spans="8:9" ht="13.5">
      <c r="H482" s="83"/>
      <c r="I482" s="84"/>
    </row>
    <row r="483" spans="8:9" ht="13.5">
      <c r="H483" s="83"/>
      <c r="I483" s="84"/>
    </row>
    <row r="484" spans="8:9" ht="13.5">
      <c r="H484" s="83"/>
      <c r="I484" s="84"/>
    </row>
    <row r="485" spans="8:9" ht="13.5">
      <c r="H485" s="83"/>
      <c r="I485" s="84"/>
    </row>
    <row r="486" spans="8:9" ht="13.5">
      <c r="H486" s="83"/>
      <c r="I486" s="84"/>
    </row>
    <row r="487" spans="8:9" ht="13.5">
      <c r="H487" s="83"/>
      <c r="I487" s="84"/>
    </row>
    <row r="488" spans="8:9" ht="13.5">
      <c r="H488" s="83"/>
      <c r="I488" s="84"/>
    </row>
    <row r="489" spans="8:9" ht="13.5">
      <c r="H489" s="83"/>
      <c r="I489" s="84"/>
    </row>
    <row r="490" spans="8:9" ht="13.5">
      <c r="H490" s="83"/>
      <c r="I490" s="84"/>
    </row>
    <row r="491" spans="8:9" ht="13.5">
      <c r="H491" s="83"/>
      <c r="I491" s="84"/>
    </row>
    <row r="492" spans="8:9" ht="13.5">
      <c r="H492" s="83"/>
      <c r="I492" s="84"/>
    </row>
    <row r="493" spans="8:9" ht="13.5">
      <c r="H493" s="83"/>
      <c r="I493" s="84"/>
    </row>
    <row r="494" spans="8:9" ht="13.5">
      <c r="H494" s="83"/>
      <c r="I494" s="84"/>
    </row>
    <row r="495" spans="8:9" ht="13.5">
      <c r="H495" s="83"/>
      <c r="I495" s="84"/>
    </row>
    <row r="496" spans="8:9" ht="13.5">
      <c r="H496" s="83"/>
      <c r="I496" s="84"/>
    </row>
    <row r="497" spans="8:9" ht="13.5">
      <c r="H497" s="83"/>
      <c r="I497" s="84"/>
    </row>
    <row r="498" spans="8:9" ht="13.5">
      <c r="H498" s="83"/>
      <c r="I498" s="84"/>
    </row>
    <row r="499" spans="8:9" ht="13.5">
      <c r="H499" s="83"/>
      <c r="I499" s="84"/>
    </row>
    <row r="500" spans="8:9" ht="13.5">
      <c r="H500" s="83"/>
      <c r="I500" s="84"/>
    </row>
    <row r="501" spans="8:9" ht="13.5">
      <c r="H501" s="83"/>
      <c r="I501" s="84"/>
    </row>
    <row r="502" spans="8:9" ht="13.5">
      <c r="H502" s="83"/>
      <c r="I502" s="84"/>
    </row>
    <row r="503" spans="8:9" ht="13.5">
      <c r="H503" s="83"/>
      <c r="I503" s="84"/>
    </row>
    <row r="504" spans="8:9" ht="13.5">
      <c r="H504" s="83"/>
      <c r="I504" s="84"/>
    </row>
    <row r="505" spans="8:9" ht="13.5">
      <c r="H505" s="83"/>
      <c r="I505" s="84"/>
    </row>
    <row r="506" spans="8:9" ht="13.5">
      <c r="H506" s="83"/>
      <c r="I506" s="84"/>
    </row>
    <row r="507" spans="8:9" ht="13.5">
      <c r="H507" s="83"/>
      <c r="I507" s="84"/>
    </row>
    <row r="508" spans="8:9" ht="13.5">
      <c r="H508" s="83"/>
      <c r="I508" s="84"/>
    </row>
    <row r="509" spans="8:9" ht="13.5">
      <c r="H509" s="83"/>
      <c r="I509" s="84"/>
    </row>
    <row r="510" spans="8:9" ht="13.5">
      <c r="H510" s="83"/>
      <c r="I510" s="84"/>
    </row>
    <row r="511" spans="8:9" ht="13.5">
      <c r="H511" s="83"/>
      <c r="I511" s="84"/>
    </row>
    <row r="512" spans="8:9" ht="13.5">
      <c r="H512" s="83"/>
      <c r="I512" s="84"/>
    </row>
    <row r="513" spans="8:9" ht="13.5">
      <c r="H513" s="83"/>
      <c r="I513" s="84"/>
    </row>
    <row r="514" spans="8:9" ht="13.5">
      <c r="H514" s="83"/>
      <c r="I514" s="84"/>
    </row>
    <row r="515" spans="8:9" ht="13.5">
      <c r="H515" s="83"/>
      <c r="I515" s="84"/>
    </row>
    <row r="516" spans="8:9" ht="13.5">
      <c r="H516" s="83"/>
      <c r="I516" s="84"/>
    </row>
    <row r="517" spans="8:9" ht="13.5">
      <c r="H517" s="83"/>
      <c r="I517" s="84"/>
    </row>
    <row r="518" spans="8:9" ht="13.5">
      <c r="H518" s="83"/>
      <c r="I518" s="84"/>
    </row>
    <row r="519" spans="8:9" ht="13.5">
      <c r="H519" s="83"/>
      <c r="I519" s="84"/>
    </row>
    <row r="520" spans="8:9" ht="13.5">
      <c r="H520" s="83"/>
      <c r="I520" s="84"/>
    </row>
    <row r="521" spans="8:9" ht="13.5">
      <c r="H521" s="83"/>
      <c r="I521" s="84"/>
    </row>
    <row r="522" spans="8:9" ht="13.5">
      <c r="H522" s="83"/>
      <c r="I522" s="84"/>
    </row>
    <row r="523" spans="8:9" ht="13.5">
      <c r="H523" s="83"/>
      <c r="I523" s="84"/>
    </row>
    <row r="524" spans="8:9" ht="13.5">
      <c r="H524" s="83"/>
      <c r="I524" s="84"/>
    </row>
    <row r="525" spans="8:9" ht="13.5">
      <c r="H525" s="83"/>
      <c r="I525" s="84"/>
    </row>
    <row r="526" spans="8:9" ht="13.5">
      <c r="H526" s="83"/>
      <c r="I526" s="84"/>
    </row>
    <row r="527" spans="8:9" ht="13.5">
      <c r="H527" s="83"/>
      <c r="I527" s="84"/>
    </row>
    <row r="528" spans="8:9" ht="13.5">
      <c r="H528" s="83"/>
      <c r="I528" s="84"/>
    </row>
    <row r="529" spans="8:9" ht="13.5">
      <c r="H529" s="83"/>
      <c r="I529" s="84"/>
    </row>
    <row r="530" spans="8:9" ht="13.5">
      <c r="H530" s="83"/>
      <c r="I530" s="84"/>
    </row>
    <row r="531" spans="8:9" ht="13.5">
      <c r="H531" s="83"/>
      <c r="I531" s="84"/>
    </row>
    <row r="532" spans="8:9" ht="13.5">
      <c r="H532" s="83"/>
      <c r="I532" s="84"/>
    </row>
    <row r="533" spans="8:9" ht="13.5">
      <c r="H533" s="83"/>
      <c r="I533" s="84"/>
    </row>
    <row r="534" spans="8:9" ht="13.5">
      <c r="H534" s="83"/>
      <c r="I534" s="84"/>
    </row>
    <row r="535" spans="8:9" ht="13.5">
      <c r="H535" s="83"/>
      <c r="I535" s="84"/>
    </row>
    <row r="536" spans="8:9" ht="13.5">
      <c r="H536" s="83"/>
      <c r="I536" s="84"/>
    </row>
    <row r="537" spans="8:9" ht="13.5">
      <c r="H537" s="83"/>
      <c r="I537" s="84"/>
    </row>
    <row r="538" spans="8:9" ht="13.5">
      <c r="H538" s="83"/>
      <c r="I538" s="84"/>
    </row>
    <row r="539" spans="8:9" ht="13.5">
      <c r="H539" s="83"/>
      <c r="I539" s="84"/>
    </row>
    <row r="540" spans="8:9" ht="13.5">
      <c r="H540" s="83"/>
      <c r="I540" s="84"/>
    </row>
    <row r="541" spans="8:9" ht="13.5">
      <c r="H541" s="83"/>
      <c r="I541" s="84"/>
    </row>
    <row r="542" spans="8:9" ht="13.5">
      <c r="H542" s="83"/>
      <c r="I542" s="84"/>
    </row>
    <row r="543" spans="8:9" ht="13.5">
      <c r="H543" s="83"/>
      <c r="I543" s="84"/>
    </row>
    <row r="544" spans="8:9" ht="13.5">
      <c r="H544" s="83"/>
      <c r="I544" s="84"/>
    </row>
    <row r="545" spans="8:9" ht="13.5">
      <c r="H545" s="83"/>
      <c r="I545" s="84"/>
    </row>
    <row r="546" spans="8:9" ht="13.5">
      <c r="H546" s="83"/>
      <c r="I546" s="84"/>
    </row>
    <row r="547" spans="8:9" ht="13.5">
      <c r="H547" s="83"/>
      <c r="I547" s="84"/>
    </row>
    <row r="548" spans="8:9" ht="13.5">
      <c r="H548" s="83"/>
      <c r="I548" s="84"/>
    </row>
    <row r="549" spans="8:9" ht="13.5">
      <c r="H549" s="83"/>
      <c r="I549" s="84"/>
    </row>
    <row r="550" spans="8:9" ht="13.5">
      <c r="H550" s="83"/>
      <c r="I550" s="84"/>
    </row>
    <row r="551" spans="8:9" ht="13.5">
      <c r="H551" s="83"/>
      <c r="I551" s="84"/>
    </row>
    <row r="552" spans="8:9" ht="13.5">
      <c r="H552" s="83"/>
      <c r="I552" s="84"/>
    </row>
    <row r="553" spans="8:9" ht="13.5">
      <c r="H553" s="83"/>
      <c r="I553" s="84"/>
    </row>
    <row r="554" spans="8:9" ht="13.5">
      <c r="H554" s="83"/>
      <c r="I554" s="84"/>
    </row>
    <row r="555" spans="8:9" ht="13.5">
      <c r="H555" s="83"/>
      <c r="I555" s="84"/>
    </row>
    <row r="556" spans="8:9" ht="13.5">
      <c r="H556" s="83"/>
      <c r="I556" s="84"/>
    </row>
    <row r="557" spans="8:9" ht="13.5">
      <c r="H557" s="83"/>
      <c r="I557" s="84"/>
    </row>
    <row r="558" spans="8:9" ht="13.5">
      <c r="H558" s="83"/>
      <c r="I558" s="84"/>
    </row>
    <row r="559" spans="8:9" ht="13.5">
      <c r="H559" s="83"/>
      <c r="I559" s="84"/>
    </row>
    <row r="560" spans="8:9" ht="13.5">
      <c r="H560" s="83"/>
      <c r="I560" s="84"/>
    </row>
    <row r="561" spans="8:9" ht="13.5">
      <c r="H561" s="83"/>
      <c r="I561" s="84"/>
    </row>
    <row r="562" spans="8:9" ht="13.5">
      <c r="H562" s="83"/>
      <c r="I562" s="84"/>
    </row>
    <row r="563" spans="8:9" ht="13.5">
      <c r="H563" s="83"/>
      <c r="I563" s="84"/>
    </row>
    <row r="564" spans="8:9" ht="13.5">
      <c r="H564" s="83"/>
      <c r="I564" s="84"/>
    </row>
    <row r="565" spans="8:9" ht="13.5">
      <c r="H565" s="83"/>
      <c r="I565" s="84"/>
    </row>
    <row r="566" spans="8:9" ht="13.5">
      <c r="H566" s="83"/>
      <c r="I566" s="84"/>
    </row>
    <row r="567" spans="8:9" ht="13.5">
      <c r="H567" s="83"/>
      <c r="I567" s="84"/>
    </row>
    <row r="568" spans="8:9" ht="13.5">
      <c r="H568" s="83"/>
      <c r="I568" s="84"/>
    </row>
    <row r="569" spans="8:9" ht="13.5">
      <c r="H569" s="83"/>
      <c r="I569" s="84"/>
    </row>
    <row r="570" spans="8:9" ht="13.5">
      <c r="H570" s="83"/>
      <c r="I570" s="84"/>
    </row>
    <row r="571" spans="8:9" ht="13.5">
      <c r="H571" s="83"/>
      <c r="I571" s="84"/>
    </row>
    <row r="572" spans="8:9" ht="13.5">
      <c r="H572" s="83"/>
      <c r="I572" s="84"/>
    </row>
    <row r="573" spans="8:9" ht="13.5">
      <c r="H573" s="83"/>
      <c r="I573" s="84"/>
    </row>
    <row r="574" spans="8:9" ht="13.5">
      <c r="H574" s="83"/>
      <c r="I574" s="84"/>
    </row>
    <row r="575" spans="8:9" ht="13.5">
      <c r="H575" s="83"/>
      <c r="I575" s="84"/>
    </row>
    <row r="576" spans="8:9" ht="13.5">
      <c r="H576" s="83"/>
      <c r="I576" s="84"/>
    </row>
    <row r="577" spans="8:9" ht="13.5">
      <c r="H577" s="83"/>
      <c r="I577" s="84"/>
    </row>
    <row r="578" spans="8:9" ht="13.5">
      <c r="H578" s="83"/>
      <c r="I578" s="84"/>
    </row>
    <row r="579" spans="8:9" ht="13.5">
      <c r="H579" s="83"/>
      <c r="I579" s="84"/>
    </row>
    <row r="580" spans="8:9" ht="13.5">
      <c r="H580" s="83"/>
      <c r="I580" s="84"/>
    </row>
    <row r="581" spans="8:9" ht="13.5">
      <c r="H581" s="83"/>
      <c r="I581" s="84"/>
    </row>
    <row r="582" spans="8:9" ht="13.5">
      <c r="H582" s="83"/>
      <c r="I582" s="84"/>
    </row>
    <row r="583" spans="8:9" ht="13.5">
      <c r="H583" s="83"/>
      <c r="I583" s="84"/>
    </row>
    <row r="584" spans="8:9" ht="13.5">
      <c r="H584" s="83"/>
      <c r="I584" s="84"/>
    </row>
    <row r="585" spans="8:9" ht="13.5">
      <c r="H585" s="83"/>
      <c r="I585" s="84"/>
    </row>
    <row r="586" spans="8:9" ht="13.5">
      <c r="H586" s="83"/>
      <c r="I586" s="84"/>
    </row>
    <row r="587" spans="8:9" ht="13.5">
      <c r="H587" s="83"/>
      <c r="I587" s="84"/>
    </row>
    <row r="588" spans="8:9" ht="13.5">
      <c r="H588" s="83"/>
      <c r="I588" s="84"/>
    </row>
    <row r="589" spans="8:9" ht="13.5">
      <c r="H589" s="83"/>
      <c r="I589" s="84"/>
    </row>
    <row r="590" spans="8:9" ht="13.5">
      <c r="H590" s="83"/>
      <c r="I590" s="84"/>
    </row>
    <row r="591" spans="8:9" ht="13.5">
      <c r="H591" s="83"/>
      <c r="I591" s="84"/>
    </row>
    <row r="592" spans="8:9" ht="13.5">
      <c r="H592" s="83"/>
      <c r="I592" s="84"/>
    </row>
    <row r="593" spans="8:9" ht="13.5">
      <c r="H593" s="83"/>
      <c r="I593" s="84"/>
    </row>
    <row r="594" spans="8:9" ht="13.5">
      <c r="H594" s="83"/>
      <c r="I594" s="84"/>
    </row>
    <row r="595" spans="8:9" ht="13.5">
      <c r="H595" s="83"/>
      <c r="I595" s="84"/>
    </row>
    <row r="596" spans="8:9" ht="13.5">
      <c r="H596" s="83"/>
      <c r="I596" s="84"/>
    </row>
    <row r="597" spans="8:9" ht="13.5">
      <c r="H597" s="83"/>
      <c r="I597" s="84"/>
    </row>
    <row r="598" spans="8:9" ht="13.5">
      <c r="H598" s="83"/>
      <c r="I598" s="84"/>
    </row>
    <row r="599" spans="8:9" ht="13.5">
      <c r="H599" s="83"/>
      <c r="I599" s="84"/>
    </row>
    <row r="600" spans="8:9" ht="13.5">
      <c r="H600" s="83"/>
      <c r="I600" s="84"/>
    </row>
    <row r="601" spans="8:9" ht="13.5">
      <c r="H601" s="83"/>
      <c r="I601" s="84"/>
    </row>
    <row r="602" spans="8:9" ht="13.5">
      <c r="H602" s="83"/>
      <c r="I602" s="84"/>
    </row>
    <row r="603" spans="8:9" ht="13.5">
      <c r="H603" s="83"/>
      <c r="I603" s="84"/>
    </row>
    <row r="604" spans="8:9" ht="13.5">
      <c r="H604" s="83"/>
      <c r="I604" s="84"/>
    </row>
    <row r="605" spans="8:9" ht="13.5">
      <c r="H605" s="83"/>
      <c r="I605" s="84"/>
    </row>
    <row r="606" spans="8:9" ht="13.5">
      <c r="H606" s="83"/>
      <c r="I606" s="84"/>
    </row>
    <row r="607" spans="8:9" ht="13.5">
      <c r="H607" s="83"/>
      <c r="I607" s="84"/>
    </row>
    <row r="608" spans="8:9" ht="13.5">
      <c r="H608" s="83"/>
      <c r="I608" s="84"/>
    </row>
    <row r="609" spans="8:9" ht="13.5">
      <c r="H609" s="83"/>
      <c r="I609" s="84"/>
    </row>
    <row r="610" spans="8:9" ht="13.5">
      <c r="H610" s="83"/>
      <c r="I610" s="84"/>
    </row>
    <row r="611" spans="8:9" ht="13.5">
      <c r="H611" s="83"/>
      <c r="I611" s="84"/>
    </row>
    <row r="612" spans="8:9" ht="13.5">
      <c r="H612" s="83"/>
      <c r="I612" s="84"/>
    </row>
    <row r="613" spans="8:9" ht="13.5">
      <c r="H613" s="83"/>
      <c r="I613" s="84"/>
    </row>
    <row r="614" spans="8:9" ht="13.5">
      <c r="H614" s="83"/>
      <c r="I614" s="84"/>
    </row>
    <row r="615" spans="8:9" ht="13.5">
      <c r="H615" s="83"/>
      <c r="I615" s="84"/>
    </row>
    <row r="616" spans="8:9" ht="13.5">
      <c r="H616" s="83"/>
      <c r="I616" s="84"/>
    </row>
    <row r="617" spans="8:9" ht="13.5">
      <c r="H617" s="83"/>
      <c r="I617" s="84"/>
    </row>
    <row r="618" spans="8:9" ht="13.5">
      <c r="H618" s="83"/>
      <c r="I618" s="84"/>
    </row>
    <row r="619" spans="8:9" ht="13.5">
      <c r="H619" s="83"/>
      <c r="I619" s="84"/>
    </row>
    <row r="620" spans="8:9" ht="13.5">
      <c r="H620" s="83"/>
      <c r="I620" s="84"/>
    </row>
    <row r="621" spans="8:9" ht="13.5">
      <c r="H621" s="83"/>
      <c r="I621" s="84"/>
    </row>
    <row r="622" spans="8:9" ht="13.5">
      <c r="H622" s="83"/>
      <c r="I622" s="84"/>
    </row>
    <row r="623" spans="8:9" ht="13.5">
      <c r="H623" s="83"/>
      <c r="I623" s="84"/>
    </row>
    <row r="624" spans="8:9" ht="13.5">
      <c r="H624" s="83"/>
      <c r="I624" s="84"/>
    </row>
    <row r="625" spans="8:9" ht="13.5">
      <c r="H625" s="83"/>
      <c r="I625" s="84"/>
    </row>
    <row r="626" spans="8:9" ht="13.5">
      <c r="H626" s="83"/>
      <c r="I626" s="84"/>
    </row>
    <row r="627" spans="8:9" ht="13.5">
      <c r="H627" s="83"/>
      <c r="I627" s="84"/>
    </row>
    <row r="628" spans="8:9" ht="13.5">
      <c r="H628" s="83"/>
      <c r="I628" s="84"/>
    </row>
    <row r="629" spans="8:9" ht="13.5">
      <c r="H629" s="83"/>
      <c r="I629" s="84"/>
    </row>
    <row r="630" spans="8:9" ht="13.5">
      <c r="H630" s="83"/>
      <c r="I630" s="84"/>
    </row>
    <row r="631" spans="8:9" ht="13.5">
      <c r="H631" s="83"/>
      <c r="I631" s="84"/>
    </row>
    <row r="632" spans="8:9" ht="13.5">
      <c r="H632" s="83"/>
      <c r="I632" s="84"/>
    </row>
    <row r="633" spans="8:9" ht="13.5">
      <c r="H633" s="83"/>
      <c r="I633" s="84"/>
    </row>
    <row r="634" spans="8:9" ht="13.5">
      <c r="H634" s="83"/>
      <c r="I634" s="84"/>
    </row>
    <row r="635" spans="8:9" ht="13.5">
      <c r="H635" s="83"/>
      <c r="I635" s="84"/>
    </row>
    <row r="636" spans="8:9" ht="13.5">
      <c r="H636" s="83"/>
      <c r="I636" s="84"/>
    </row>
    <row r="637" spans="8:9" ht="13.5">
      <c r="H637" s="83"/>
      <c r="I637" s="84"/>
    </row>
    <row r="638" spans="8:9" ht="13.5">
      <c r="H638" s="83"/>
      <c r="I638" s="84"/>
    </row>
    <row r="639" spans="8:9" ht="13.5">
      <c r="H639" s="83"/>
      <c r="I639" s="84"/>
    </row>
    <row r="640" spans="8:9" ht="13.5">
      <c r="H640" s="83"/>
      <c r="I640" s="84"/>
    </row>
    <row r="641" spans="8:9" ht="13.5">
      <c r="H641" s="83"/>
      <c r="I641" s="84"/>
    </row>
    <row r="642" spans="8:9" ht="13.5">
      <c r="H642" s="83"/>
      <c r="I642" s="84"/>
    </row>
    <row r="643" spans="8:9" ht="13.5">
      <c r="H643" s="83"/>
      <c r="I643" s="84"/>
    </row>
    <row r="644" spans="8:9" ht="13.5">
      <c r="H644" s="83"/>
      <c r="I644" s="84"/>
    </row>
    <row r="645" spans="8:9" ht="13.5">
      <c r="H645" s="83"/>
      <c r="I645" s="84"/>
    </row>
    <row r="646" spans="8:9" ht="13.5">
      <c r="H646" s="83"/>
      <c r="I646" s="84"/>
    </row>
    <row r="647" spans="8:9" ht="13.5">
      <c r="H647" s="83"/>
      <c r="I647" s="84"/>
    </row>
    <row r="648" spans="8:9" ht="13.5">
      <c r="H648" s="83"/>
      <c r="I648" s="84"/>
    </row>
    <row r="649" spans="8:9" ht="13.5">
      <c r="H649" s="83"/>
      <c r="I649" s="84"/>
    </row>
    <row r="650" spans="8:9" ht="13.5">
      <c r="H650" s="83"/>
      <c r="I650" s="84"/>
    </row>
    <row r="651" spans="8:9" ht="13.5">
      <c r="H651" s="83"/>
      <c r="I651" s="84"/>
    </row>
    <row r="652" spans="8:9" ht="13.5">
      <c r="H652" s="83"/>
      <c r="I652" s="84"/>
    </row>
    <row r="653" spans="8:9" ht="13.5">
      <c r="H653" s="83"/>
      <c r="I653" s="84"/>
    </row>
    <row r="654" spans="8:9" ht="13.5">
      <c r="H654" s="83"/>
      <c r="I654" s="84"/>
    </row>
    <row r="655" spans="8:9" ht="13.5">
      <c r="H655" s="83"/>
      <c r="I655" s="84"/>
    </row>
    <row r="656" spans="8:9" ht="13.5">
      <c r="H656" s="83"/>
      <c r="I656" s="84"/>
    </row>
    <row r="657" spans="8:9" ht="13.5">
      <c r="H657" s="83"/>
      <c r="I657" s="84"/>
    </row>
    <row r="658" spans="8:9" ht="13.5">
      <c r="H658" s="83"/>
      <c r="I658" s="84"/>
    </row>
    <row r="659" spans="8:9" ht="13.5">
      <c r="H659" s="83"/>
      <c r="I659" s="84"/>
    </row>
    <row r="660" spans="8:9" ht="13.5">
      <c r="H660" s="83"/>
      <c r="I660" s="84"/>
    </row>
    <row r="661" spans="8:9" ht="13.5">
      <c r="H661" s="83"/>
      <c r="I661" s="84"/>
    </row>
    <row r="662" spans="8:9" ht="13.5">
      <c r="H662" s="83"/>
      <c r="I662" s="84"/>
    </row>
    <row r="663" spans="8:9" ht="13.5">
      <c r="H663" s="83"/>
      <c r="I663" s="84"/>
    </row>
    <row r="664" spans="8:9" ht="13.5">
      <c r="H664" s="83"/>
      <c r="I664" s="84"/>
    </row>
    <row r="665" spans="8:9" ht="13.5">
      <c r="H665" s="83"/>
      <c r="I665" s="84"/>
    </row>
    <row r="666" spans="8:9" ht="13.5">
      <c r="H666" s="83"/>
      <c r="I666" s="84"/>
    </row>
    <row r="667" spans="8:9" ht="13.5">
      <c r="H667" s="83"/>
      <c r="I667" s="84"/>
    </row>
    <row r="668" spans="8:9" ht="13.5">
      <c r="H668" s="83"/>
      <c r="I668" s="84"/>
    </row>
    <row r="669" spans="8:9" ht="13.5">
      <c r="H669" s="83"/>
      <c r="I669" s="84"/>
    </row>
    <row r="670" spans="8:9" ht="13.5">
      <c r="H670" s="83"/>
      <c r="I670" s="84"/>
    </row>
    <row r="671" spans="8:9" ht="13.5">
      <c r="H671" s="83"/>
      <c r="I671" s="84"/>
    </row>
    <row r="672" spans="8:9" ht="13.5">
      <c r="H672" s="83"/>
      <c r="I672" s="84"/>
    </row>
    <row r="673" spans="8:9" ht="13.5">
      <c r="H673" s="83"/>
      <c r="I673" s="84"/>
    </row>
    <row r="674" spans="8:9" ht="13.5">
      <c r="H674" s="83"/>
      <c r="I674" s="84"/>
    </row>
    <row r="675" spans="8:9" ht="13.5">
      <c r="H675" s="83"/>
      <c r="I675" s="84"/>
    </row>
    <row r="676" spans="8:9" ht="13.5">
      <c r="H676" s="83"/>
      <c r="I676" s="84"/>
    </row>
    <row r="677" spans="8:9" ht="13.5">
      <c r="H677" s="83"/>
      <c r="I677" s="84"/>
    </row>
    <row r="678" spans="8:9" ht="13.5">
      <c r="H678" s="83"/>
      <c r="I678" s="84"/>
    </row>
    <row r="679" spans="8:9" ht="13.5">
      <c r="H679" s="83"/>
      <c r="I679" s="84"/>
    </row>
    <row r="680" spans="8:9" ht="13.5">
      <c r="H680" s="83"/>
      <c r="I680" s="84"/>
    </row>
    <row r="681" spans="8:9" ht="13.5">
      <c r="H681" s="83"/>
      <c r="I681" s="84"/>
    </row>
    <row r="682" spans="8:9" ht="13.5">
      <c r="H682" s="83"/>
      <c r="I682" s="84"/>
    </row>
    <row r="683" spans="8:9" ht="13.5">
      <c r="H683" s="83"/>
      <c r="I683" s="84"/>
    </row>
    <row r="684" spans="8:9" ht="13.5">
      <c r="H684" s="83"/>
      <c r="I684" s="84"/>
    </row>
    <row r="685" spans="8:9" ht="13.5">
      <c r="H685" s="83"/>
      <c r="I685" s="84"/>
    </row>
    <row r="686" spans="8:9" ht="13.5">
      <c r="H686" s="83"/>
      <c r="I686" s="84"/>
    </row>
    <row r="687" spans="8:9" ht="13.5">
      <c r="H687" s="83"/>
      <c r="I687" s="84"/>
    </row>
    <row r="688" spans="8:9" ht="13.5">
      <c r="H688" s="83"/>
      <c r="I688" s="84"/>
    </row>
    <row r="689" spans="8:9" ht="13.5">
      <c r="H689" s="83"/>
      <c r="I689" s="84"/>
    </row>
    <row r="690" spans="8:9" ht="13.5">
      <c r="H690" s="83"/>
      <c r="I690" s="84"/>
    </row>
    <row r="691" spans="8:9" ht="13.5">
      <c r="H691" s="83"/>
      <c r="I691" s="84"/>
    </row>
    <row r="692" spans="8:9" ht="13.5">
      <c r="H692" s="83"/>
      <c r="I692" s="84"/>
    </row>
    <row r="693" spans="8:9" ht="13.5">
      <c r="H693" s="83"/>
      <c r="I693" s="84"/>
    </row>
    <row r="694" spans="8:9" ht="13.5">
      <c r="H694" s="83"/>
      <c r="I694" s="84"/>
    </row>
    <row r="695" spans="8:9" ht="13.5">
      <c r="H695" s="83"/>
      <c r="I695" s="84"/>
    </row>
    <row r="696" spans="8:9" ht="13.5">
      <c r="H696" s="83"/>
      <c r="I696" s="84"/>
    </row>
    <row r="697" spans="8:9" ht="13.5">
      <c r="H697" s="83"/>
      <c r="I697" s="84"/>
    </row>
    <row r="698" spans="8:9" ht="13.5">
      <c r="H698" s="83"/>
      <c r="I698" s="84"/>
    </row>
    <row r="699" spans="8:9" ht="13.5">
      <c r="H699" s="83"/>
      <c r="I699" s="84"/>
    </row>
    <row r="700" spans="8:9" ht="13.5">
      <c r="H700" s="83"/>
      <c r="I700" s="84"/>
    </row>
    <row r="701" spans="8:9" ht="13.5">
      <c r="H701" s="83"/>
      <c r="I701" s="84"/>
    </row>
    <row r="702" spans="8:9" ht="13.5">
      <c r="H702" s="83"/>
      <c r="I702" s="84"/>
    </row>
    <row r="703" spans="8:9" ht="13.5">
      <c r="H703" s="83"/>
      <c r="I703" s="84"/>
    </row>
    <row r="704" spans="8:9" ht="13.5">
      <c r="H704" s="83"/>
      <c r="I704" s="84"/>
    </row>
    <row r="705" spans="8:9" ht="13.5">
      <c r="H705" s="83"/>
      <c r="I705" s="84"/>
    </row>
    <row r="706" spans="8:9" ht="13.5">
      <c r="H706" s="83"/>
      <c r="I706" s="84"/>
    </row>
    <row r="707" spans="8:9" ht="13.5">
      <c r="H707" s="83"/>
      <c r="I707" s="84"/>
    </row>
    <row r="708" spans="8:9" ht="13.5">
      <c r="H708" s="83"/>
      <c r="I708" s="84"/>
    </row>
    <row r="709" spans="8:9" ht="13.5">
      <c r="H709" s="83"/>
      <c r="I709" s="84"/>
    </row>
    <row r="710" spans="8:9" ht="13.5">
      <c r="H710" s="83"/>
      <c r="I710" s="84"/>
    </row>
    <row r="711" spans="8:9" ht="13.5">
      <c r="H711" s="83"/>
      <c r="I711" s="84"/>
    </row>
    <row r="712" spans="8:9" ht="13.5">
      <c r="H712" s="83"/>
      <c r="I712" s="84"/>
    </row>
    <row r="713" spans="8:9" ht="13.5">
      <c r="H713" s="83"/>
      <c r="I713" s="84"/>
    </row>
    <row r="714" spans="8:9" ht="13.5">
      <c r="H714" s="83"/>
      <c r="I714" s="84"/>
    </row>
    <row r="715" spans="8:9" ht="13.5">
      <c r="H715" s="83"/>
      <c r="I715" s="84"/>
    </row>
    <row r="716" spans="8:9" ht="13.5">
      <c r="H716" s="83"/>
      <c r="I716" s="84"/>
    </row>
    <row r="717" spans="8:9" ht="13.5">
      <c r="H717" s="83"/>
      <c r="I717" s="84"/>
    </row>
    <row r="718" spans="8:9" ht="13.5">
      <c r="H718" s="83"/>
      <c r="I718" s="84"/>
    </row>
    <row r="719" spans="8:9" ht="13.5">
      <c r="H719" s="83"/>
      <c r="I719" s="84"/>
    </row>
    <row r="720" spans="8:9" ht="13.5">
      <c r="H720" s="83"/>
      <c r="I720" s="84"/>
    </row>
    <row r="721" spans="8:9" ht="13.5">
      <c r="H721" s="83"/>
      <c r="I721" s="84"/>
    </row>
    <row r="722" spans="8:9" ht="13.5">
      <c r="H722" s="83"/>
      <c r="I722" s="84"/>
    </row>
    <row r="723" spans="8:9" ht="13.5">
      <c r="H723" s="83"/>
      <c r="I723" s="84"/>
    </row>
    <row r="724" spans="8:9" ht="13.5">
      <c r="H724" s="83"/>
      <c r="I724" s="84"/>
    </row>
    <row r="725" spans="8:9" ht="13.5">
      <c r="H725" s="83"/>
      <c r="I725" s="84"/>
    </row>
    <row r="726" spans="8:9" ht="13.5">
      <c r="H726" s="83"/>
      <c r="I726" s="84"/>
    </row>
    <row r="727" spans="8:9" ht="13.5">
      <c r="H727" s="83"/>
      <c r="I727" s="84"/>
    </row>
    <row r="728" spans="8:9" ht="13.5">
      <c r="H728" s="83"/>
      <c r="I728" s="84"/>
    </row>
    <row r="729" spans="8:9" ht="13.5">
      <c r="H729" s="83"/>
      <c r="I729" s="84"/>
    </row>
    <row r="730" spans="8:9" ht="13.5">
      <c r="H730" s="83"/>
      <c r="I730" s="84"/>
    </row>
    <row r="731" spans="8:9" ht="13.5">
      <c r="H731" s="83"/>
      <c r="I731" s="84"/>
    </row>
    <row r="732" spans="8:9" ht="13.5">
      <c r="H732" s="83"/>
      <c r="I732" s="84"/>
    </row>
    <row r="733" spans="8:9" ht="13.5">
      <c r="H733" s="83"/>
      <c r="I733" s="84"/>
    </row>
    <row r="734" spans="8:9" ht="13.5">
      <c r="H734" s="83"/>
      <c r="I734" s="84"/>
    </row>
    <row r="735" spans="8:9" ht="13.5">
      <c r="H735" s="83"/>
      <c r="I735" s="84"/>
    </row>
    <row r="736" spans="8:9" ht="13.5">
      <c r="H736" s="83"/>
      <c r="I736" s="84"/>
    </row>
    <row r="737" spans="8:9" ht="13.5">
      <c r="H737" s="83"/>
      <c r="I737" s="84"/>
    </row>
    <row r="738" spans="8:9" ht="13.5">
      <c r="H738" s="83"/>
      <c r="I738" s="84"/>
    </row>
    <row r="739" spans="8:9" ht="13.5">
      <c r="H739" s="83"/>
      <c r="I739" s="84"/>
    </row>
    <row r="740" spans="8:9" ht="13.5">
      <c r="H740" s="83"/>
      <c r="I740" s="84"/>
    </row>
    <row r="741" spans="8:9" ht="13.5">
      <c r="H741" s="83"/>
      <c r="I741" s="84"/>
    </row>
    <row r="742" spans="8:9" ht="13.5">
      <c r="H742" s="83"/>
      <c r="I742" s="84"/>
    </row>
    <row r="743" spans="8:9" ht="13.5">
      <c r="H743" s="83"/>
      <c r="I743" s="84"/>
    </row>
    <row r="744" spans="8:9" ht="13.5">
      <c r="H744" s="83"/>
      <c r="I744" s="84"/>
    </row>
    <row r="745" spans="8:9" ht="13.5">
      <c r="H745" s="83"/>
      <c r="I745" s="84"/>
    </row>
    <row r="746" spans="8:9" ht="13.5">
      <c r="H746" s="83"/>
      <c r="I746" s="84"/>
    </row>
    <row r="747" spans="8:9" ht="13.5">
      <c r="H747" s="83"/>
      <c r="I747" s="84"/>
    </row>
    <row r="748" spans="8:9" ht="13.5">
      <c r="H748" s="83"/>
      <c r="I748" s="84"/>
    </row>
    <row r="749" spans="8:9" ht="13.5">
      <c r="H749" s="83"/>
      <c r="I749" s="84"/>
    </row>
    <row r="750" spans="8:9" ht="13.5">
      <c r="H750" s="83"/>
      <c r="I750" s="84"/>
    </row>
    <row r="751" spans="8:9" ht="13.5">
      <c r="H751" s="83"/>
      <c r="I751" s="84"/>
    </row>
    <row r="752" spans="8:9" ht="13.5">
      <c r="H752" s="83"/>
      <c r="I752" s="84"/>
    </row>
    <row r="753" spans="8:9" ht="13.5">
      <c r="H753" s="83"/>
      <c r="I753" s="84"/>
    </row>
    <row r="754" spans="8:9" ht="13.5">
      <c r="H754" s="83"/>
      <c r="I754" s="84"/>
    </row>
    <row r="755" spans="8:9" ht="13.5">
      <c r="H755" s="83"/>
      <c r="I755" s="84"/>
    </row>
    <row r="756" spans="8:9" ht="13.5">
      <c r="H756" s="83"/>
      <c r="I756" s="84"/>
    </row>
    <row r="757" spans="8:9" ht="13.5">
      <c r="H757" s="83"/>
      <c r="I757" s="84"/>
    </row>
    <row r="758" spans="8:9" ht="13.5">
      <c r="H758" s="83"/>
      <c r="I758" s="84"/>
    </row>
    <row r="759" spans="8:9" ht="13.5">
      <c r="H759" s="83"/>
      <c r="I759" s="84"/>
    </row>
    <row r="760" spans="8:9" ht="13.5">
      <c r="H760" s="83"/>
      <c r="I760" s="84"/>
    </row>
    <row r="761" spans="8:9" ht="13.5">
      <c r="H761" s="83"/>
      <c r="I761" s="84"/>
    </row>
    <row r="762" spans="8:9" ht="13.5">
      <c r="H762" s="83"/>
      <c r="I762" s="84"/>
    </row>
    <row r="763" spans="8:9" ht="13.5">
      <c r="H763" s="83"/>
      <c r="I763" s="84"/>
    </row>
    <row r="764" spans="8:9" ht="13.5">
      <c r="H764" s="83"/>
      <c r="I764" s="84"/>
    </row>
    <row r="765" spans="8:9" ht="13.5">
      <c r="H765" s="83"/>
      <c r="I765" s="84"/>
    </row>
    <row r="766" spans="8:9" ht="13.5">
      <c r="H766" s="83"/>
      <c r="I766" s="84"/>
    </row>
    <row r="767" spans="8:9" ht="13.5">
      <c r="H767" s="83"/>
      <c r="I767" s="84"/>
    </row>
    <row r="768" spans="8:9" ht="13.5">
      <c r="H768" s="83"/>
      <c r="I768" s="84"/>
    </row>
    <row r="769" spans="8:9" ht="13.5">
      <c r="H769" s="83"/>
      <c r="I769" s="84"/>
    </row>
    <row r="770" spans="8:9" ht="13.5">
      <c r="H770" s="83"/>
      <c r="I770" s="84"/>
    </row>
    <row r="771" spans="8:9" ht="13.5">
      <c r="H771" s="83"/>
      <c r="I771" s="84"/>
    </row>
    <row r="772" spans="8:9" ht="13.5">
      <c r="H772" s="83"/>
      <c r="I772" s="84"/>
    </row>
    <row r="773" spans="8:9" ht="13.5">
      <c r="H773" s="83"/>
      <c r="I773" s="84"/>
    </row>
    <row r="774" spans="8:9" ht="13.5">
      <c r="H774" s="83"/>
      <c r="I774" s="84"/>
    </row>
    <row r="775" spans="8:9" ht="13.5">
      <c r="H775" s="83"/>
      <c r="I775" s="84"/>
    </row>
    <row r="776" spans="8:9" ht="13.5">
      <c r="H776" s="83"/>
      <c r="I776" s="84"/>
    </row>
    <row r="777" spans="8:9" ht="13.5">
      <c r="H777" s="83"/>
      <c r="I777" s="84"/>
    </row>
    <row r="778" spans="8:9" ht="13.5">
      <c r="H778" s="83"/>
      <c r="I778" s="84"/>
    </row>
    <row r="779" spans="8:9" ht="13.5">
      <c r="H779" s="83"/>
      <c r="I779" s="84"/>
    </row>
    <row r="780" spans="8:9" ht="13.5">
      <c r="H780" s="83"/>
      <c r="I780" s="84"/>
    </row>
    <row r="781" spans="8:9" ht="13.5">
      <c r="H781" s="83"/>
      <c r="I781" s="84"/>
    </row>
    <row r="782" spans="8:9" ht="13.5">
      <c r="H782" s="83"/>
      <c r="I782" s="84"/>
    </row>
    <row r="783" spans="8:9" ht="13.5">
      <c r="H783" s="83"/>
      <c r="I783" s="84"/>
    </row>
    <row r="784" spans="8:9" ht="13.5">
      <c r="H784" s="83"/>
      <c r="I784" s="84"/>
    </row>
    <row r="785" spans="8:9" ht="13.5">
      <c r="H785" s="83"/>
      <c r="I785" s="84"/>
    </row>
    <row r="786" spans="8:9" ht="13.5">
      <c r="H786" s="83"/>
      <c r="I786" s="84"/>
    </row>
    <row r="787" spans="8:9" ht="13.5">
      <c r="H787" s="83"/>
      <c r="I787" s="84"/>
    </row>
    <row r="788" spans="8:9" ht="13.5">
      <c r="H788" s="83"/>
      <c r="I788" s="84"/>
    </row>
    <row r="789" spans="8:9" ht="13.5">
      <c r="H789" s="83"/>
      <c r="I789" s="84"/>
    </row>
    <row r="790" spans="8:9" ht="13.5">
      <c r="H790" s="83"/>
      <c r="I790" s="84"/>
    </row>
    <row r="791" spans="8:9" ht="13.5">
      <c r="H791" s="83"/>
      <c r="I791" s="84"/>
    </row>
    <row r="792" spans="8:9" ht="13.5">
      <c r="H792" s="83"/>
      <c r="I792" s="84"/>
    </row>
    <row r="793" spans="8:9" ht="13.5">
      <c r="H793" s="83"/>
      <c r="I793" s="84"/>
    </row>
    <row r="794" spans="8:9" ht="13.5">
      <c r="H794" s="83"/>
      <c r="I794" s="84"/>
    </row>
    <row r="795" spans="8:9" ht="13.5">
      <c r="H795" s="83"/>
      <c r="I795" s="84"/>
    </row>
    <row r="796" spans="8:9" ht="13.5">
      <c r="H796" s="83"/>
      <c r="I796" s="84"/>
    </row>
    <row r="797" spans="8:9" ht="13.5">
      <c r="H797" s="83"/>
      <c r="I797" s="84"/>
    </row>
    <row r="798" spans="8:9" ht="13.5">
      <c r="H798" s="83"/>
      <c r="I798" s="84"/>
    </row>
    <row r="799" spans="8:9" ht="13.5">
      <c r="H799" s="83"/>
      <c r="I799" s="84"/>
    </row>
    <row r="800" spans="8:9" ht="13.5">
      <c r="H800" s="83"/>
      <c r="I800" s="84"/>
    </row>
    <row r="801" spans="8:9" ht="13.5">
      <c r="H801" s="83"/>
      <c r="I801" s="84"/>
    </row>
    <row r="802" spans="8:9" ht="13.5">
      <c r="H802" s="83"/>
      <c r="I802" s="84"/>
    </row>
    <row r="803" spans="8:9" ht="13.5">
      <c r="H803" s="83"/>
      <c r="I803" s="84"/>
    </row>
    <row r="804" spans="8:9" ht="13.5">
      <c r="H804" s="83"/>
      <c r="I804" s="84"/>
    </row>
    <row r="805" spans="8:9" ht="13.5">
      <c r="H805" s="83"/>
      <c r="I805" s="84"/>
    </row>
    <row r="806" spans="8:9" ht="13.5">
      <c r="H806" s="83"/>
      <c r="I806" s="84"/>
    </row>
    <row r="807" spans="8:9" ht="13.5">
      <c r="H807" s="83"/>
      <c r="I807" s="84"/>
    </row>
    <row r="808" spans="8:9" ht="13.5">
      <c r="H808" s="83"/>
      <c r="I808" s="84"/>
    </row>
    <row r="809" spans="8:9" ht="13.5">
      <c r="H809" s="83"/>
      <c r="I809" s="84"/>
    </row>
    <row r="810" spans="8:9" ht="13.5">
      <c r="H810" s="83"/>
      <c r="I810" s="84"/>
    </row>
    <row r="811" spans="8:9" ht="13.5">
      <c r="H811" s="83"/>
      <c r="I811" s="84"/>
    </row>
    <row r="812" spans="8:9" ht="13.5">
      <c r="H812" s="83"/>
      <c r="I812" s="84"/>
    </row>
    <row r="813" spans="8:9" ht="13.5">
      <c r="H813" s="83"/>
      <c r="I813" s="84"/>
    </row>
    <row r="814" spans="8:9" ht="13.5">
      <c r="H814" s="83"/>
      <c r="I814" s="84"/>
    </row>
    <row r="815" spans="8:9" ht="13.5">
      <c r="H815" s="83"/>
      <c r="I815" s="84"/>
    </row>
    <row r="816" spans="8:9" ht="13.5">
      <c r="H816" s="83"/>
      <c r="I816" s="84"/>
    </row>
    <row r="817" spans="8:9" ht="13.5">
      <c r="H817" s="83"/>
      <c r="I817" s="84"/>
    </row>
    <row r="818" spans="8:9" ht="13.5">
      <c r="H818" s="83"/>
      <c r="I818" s="84"/>
    </row>
    <row r="819" spans="8:9" ht="13.5">
      <c r="H819" s="83"/>
      <c r="I819" s="84"/>
    </row>
    <row r="820" spans="8:9" ht="13.5">
      <c r="H820" s="83"/>
      <c r="I820" s="84"/>
    </row>
    <row r="821" spans="8:9" ht="13.5">
      <c r="H821" s="83"/>
      <c r="I821" s="84"/>
    </row>
    <row r="822" spans="8:9" ht="13.5">
      <c r="H822" s="83"/>
      <c r="I822" s="84"/>
    </row>
    <row r="823" spans="8:9" ht="13.5">
      <c r="H823" s="83"/>
      <c r="I823" s="84"/>
    </row>
    <row r="824" spans="8:9" ht="13.5">
      <c r="H824" s="83"/>
      <c r="I824" s="84"/>
    </row>
    <row r="825" spans="8:9" ht="13.5">
      <c r="H825" s="83"/>
      <c r="I825" s="84"/>
    </row>
    <row r="826" spans="8:9" ht="13.5">
      <c r="H826" s="83"/>
      <c r="I826" s="84"/>
    </row>
    <row r="827" spans="8:9" ht="13.5">
      <c r="H827" s="83"/>
      <c r="I827" s="84"/>
    </row>
    <row r="828" spans="8:9" ht="13.5">
      <c r="H828" s="83"/>
      <c r="I828" s="84"/>
    </row>
    <row r="829" spans="8:9" ht="13.5">
      <c r="H829" s="83"/>
      <c r="I829" s="84"/>
    </row>
    <row r="830" spans="8:9" ht="13.5">
      <c r="H830" s="83"/>
      <c r="I830" s="84"/>
    </row>
    <row r="831" spans="8:9" ht="13.5">
      <c r="H831" s="83"/>
      <c r="I831" s="84"/>
    </row>
    <row r="832" spans="8:9" ht="13.5">
      <c r="H832" s="83"/>
      <c r="I832" s="84"/>
    </row>
    <row r="833" spans="8:9" ht="13.5">
      <c r="H833" s="83"/>
      <c r="I833" s="84"/>
    </row>
    <row r="834" spans="8:9" ht="13.5">
      <c r="H834" s="83"/>
      <c r="I834" s="84"/>
    </row>
    <row r="835" spans="8:9" ht="13.5">
      <c r="H835" s="83"/>
      <c r="I835" s="84"/>
    </row>
    <row r="836" spans="8:9" ht="13.5">
      <c r="H836" s="83"/>
      <c r="I836" s="84"/>
    </row>
    <row r="837" spans="8:9" ht="13.5">
      <c r="H837" s="83"/>
      <c r="I837" s="84"/>
    </row>
    <row r="838" spans="8:9" ht="13.5">
      <c r="H838" s="83"/>
      <c r="I838" s="84"/>
    </row>
    <row r="839" spans="8:9" ht="13.5">
      <c r="H839" s="83"/>
      <c r="I839" s="84"/>
    </row>
    <row r="840" spans="8:9" ht="13.5">
      <c r="H840" s="83"/>
      <c r="I840" s="84"/>
    </row>
    <row r="841" spans="8:9" ht="13.5">
      <c r="H841" s="83"/>
      <c r="I841" s="84"/>
    </row>
    <row r="842" spans="8:9" ht="13.5">
      <c r="H842" s="83"/>
      <c r="I842" s="84"/>
    </row>
    <row r="843" spans="8:9" ht="13.5">
      <c r="H843" s="83"/>
      <c r="I843" s="84"/>
    </row>
    <row r="844" spans="8:9" ht="13.5">
      <c r="H844" s="83"/>
      <c r="I844" s="84"/>
    </row>
    <row r="845" spans="8:9" ht="13.5">
      <c r="H845" s="83"/>
      <c r="I845" s="84"/>
    </row>
    <row r="846" spans="8:9" ht="13.5">
      <c r="H846" s="83"/>
      <c r="I846" s="84"/>
    </row>
    <row r="847" spans="8:9" ht="13.5">
      <c r="H847" s="83"/>
      <c r="I847" s="84"/>
    </row>
    <row r="848" spans="8:9" ht="13.5">
      <c r="H848" s="83"/>
      <c r="I848" s="84"/>
    </row>
    <row r="849" spans="8:9" ht="13.5">
      <c r="H849" s="83"/>
      <c r="I849" s="84"/>
    </row>
    <row r="850" spans="8:9" ht="13.5">
      <c r="H850" s="83"/>
      <c r="I850" s="84"/>
    </row>
    <row r="851" spans="8:9" ht="13.5">
      <c r="H851" s="83"/>
      <c r="I851" s="84"/>
    </row>
    <row r="852" spans="8:9" ht="13.5">
      <c r="H852" s="83"/>
      <c r="I852" s="84"/>
    </row>
    <row r="853" spans="8:9" ht="13.5">
      <c r="H853" s="83"/>
      <c r="I853" s="84"/>
    </row>
    <row r="854" spans="8:9" ht="13.5">
      <c r="H854" s="83"/>
      <c r="I854" s="84"/>
    </row>
    <row r="855" spans="8:9" ht="13.5">
      <c r="H855" s="83"/>
      <c r="I855" s="84"/>
    </row>
    <row r="856" spans="8:9" ht="13.5">
      <c r="H856" s="83"/>
      <c r="I856" s="84"/>
    </row>
    <row r="857" spans="8:9" ht="13.5">
      <c r="H857" s="83"/>
      <c r="I857" s="84"/>
    </row>
    <row r="858" spans="8:9" ht="13.5">
      <c r="H858" s="83"/>
      <c r="I858" s="84"/>
    </row>
    <row r="859" spans="8:9" ht="13.5">
      <c r="H859" s="83"/>
      <c r="I859" s="84"/>
    </row>
    <row r="860" spans="8:9" ht="13.5">
      <c r="H860" s="83"/>
      <c r="I860" s="84"/>
    </row>
    <row r="861" spans="8:9" ht="13.5">
      <c r="H861" s="83"/>
      <c r="I861" s="84"/>
    </row>
    <row r="862" spans="8:9" ht="13.5">
      <c r="H862" s="83"/>
      <c r="I862" s="84"/>
    </row>
    <row r="863" spans="8:9" ht="13.5">
      <c r="H863" s="83"/>
      <c r="I863" s="84"/>
    </row>
    <row r="864" spans="8:9" ht="13.5">
      <c r="H864" s="83"/>
      <c r="I864" s="84"/>
    </row>
    <row r="865" spans="8:9" ht="13.5">
      <c r="H865" s="83"/>
      <c r="I865" s="84"/>
    </row>
    <row r="866" spans="8:9" ht="13.5">
      <c r="H866" s="83"/>
      <c r="I866" s="84"/>
    </row>
    <row r="867" spans="8:9" ht="13.5">
      <c r="H867" s="83"/>
      <c r="I867" s="84"/>
    </row>
    <row r="868" spans="8:9" ht="13.5">
      <c r="H868" s="83"/>
      <c r="I868" s="84"/>
    </row>
    <row r="869" spans="8:9" ht="13.5">
      <c r="H869" s="83"/>
      <c r="I869" s="84"/>
    </row>
    <row r="870" spans="8:9" ht="13.5">
      <c r="H870" s="83"/>
      <c r="I870" s="84"/>
    </row>
    <row r="871" spans="8:9" ht="13.5">
      <c r="H871" s="83"/>
      <c r="I871" s="84"/>
    </row>
    <row r="872" spans="8:9" ht="13.5">
      <c r="H872" s="83"/>
      <c r="I872" s="84"/>
    </row>
    <row r="873" spans="8:9" ht="13.5">
      <c r="H873" s="83"/>
      <c r="I873" s="84"/>
    </row>
    <row r="874" spans="8:9" ht="13.5">
      <c r="H874" s="83"/>
      <c r="I874" s="84"/>
    </row>
    <row r="875" spans="8:9" ht="13.5">
      <c r="H875" s="83"/>
      <c r="I875" s="84"/>
    </row>
    <row r="876" spans="8:9" ht="13.5">
      <c r="H876" s="83"/>
      <c r="I876" s="84"/>
    </row>
    <row r="877" spans="8:9" ht="13.5">
      <c r="H877" s="83"/>
      <c r="I877" s="84"/>
    </row>
    <row r="878" spans="8:9" ht="13.5">
      <c r="H878" s="83"/>
      <c r="I878" s="84"/>
    </row>
    <row r="879" spans="8:9" ht="13.5">
      <c r="H879" s="83"/>
      <c r="I879" s="84"/>
    </row>
    <row r="880" spans="8:9" ht="13.5">
      <c r="H880" s="83"/>
      <c r="I880" s="84"/>
    </row>
    <row r="881" spans="8:9" ht="13.5">
      <c r="H881" s="83"/>
      <c r="I881" s="84"/>
    </row>
    <row r="882" spans="8:9" ht="13.5">
      <c r="H882" s="83"/>
      <c r="I882" s="84"/>
    </row>
    <row r="883" spans="8:9" ht="13.5">
      <c r="H883" s="83"/>
      <c r="I883" s="84"/>
    </row>
    <row r="884" spans="8:9" ht="13.5">
      <c r="H884" s="83"/>
      <c r="I884" s="84"/>
    </row>
    <row r="885" spans="8:9" ht="13.5">
      <c r="H885" s="83"/>
      <c r="I885" s="84"/>
    </row>
    <row r="886" spans="8:9" ht="13.5">
      <c r="H886" s="83"/>
      <c r="I886" s="84"/>
    </row>
    <row r="887" spans="8:9" ht="13.5">
      <c r="H887" s="83"/>
      <c r="I887" s="84"/>
    </row>
    <row r="888" spans="8:9" ht="13.5">
      <c r="H888" s="83"/>
      <c r="I888" s="84"/>
    </row>
    <row r="889" spans="8:9" ht="13.5">
      <c r="H889" s="83"/>
      <c r="I889" s="84"/>
    </row>
    <row r="890" spans="8:9" ht="13.5">
      <c r="H890" s="83"/>
      <c r="I890" s="84"/>
    </row>
    <row r="891" spans="8:9" ht="13.5">
      <c r="H891" s="83"/>
      <c r="I891" s="84"/>
    </row>
    <row r="892" spans="8:9" ht="13.5">
      <c r="H892" s="83"/>
      <c r="I892" s="84"/>
    </row>
    <row r="893" spans="8:9" ht="13.5">
      <c r="H893" s="83"/>
      <c r="I893" s="84"/>
    </row>
    <row r="894" spans="8:9" ht="13.5">
      <c r="H894" s="83"/>
      <c r="I894" s="84"/>
    </row>
    <row r="895" spans="8:9" ht="13.5">
      <c r="H895" s="83"/>
      <c r="I895" s="84"/>
    </row>
    <row r="896" spans="8:9" ht="13.5">
      <c r="H896" s="83"/>
      <c r="I896" s="84"/>
    </row>
    <row r="897" spans="8:9" ht="13.5">
      <c r="H897" s="83"/>
      <c r="I897" s="84"/>
    </row>
    <row r="898" spans="8:9" ht="13.5">
      <c r="H898" s="83"/>
      <c r="I898" s="84"/>
    </row>
    <row r="899" spans="8:9" ht="13.5">
      <c r="H899" s="83"/>
      <c r="I899" s="84"/>
    </row>
    <row r="900" spans="8:9" ht="13.5">
      <c r="H900" s="83"/>
      <c r="I900" s="84"/>
    </row>
    <row r="901" spans="8:9" ht="13.5">
      <c r="H901" s="83"/>
      <c r="I901" s="84"/>
    </row>
    <row r="902" spans="8:9" ht="13.5">
      <c r="H902" s="83"/>
      <c r="I902" s="84"/>
    </row>
    <row r="903" spans="8:9" ht="13.5">
      <c r="H903" s="83"/>
      <c r="I903" s="84"/>
    </row>
    <row r="904" spans="8:9" ht="13.5">
      <c r="H904" s="83"/>
      <c r="I904" s="84"/>
    </row>
    <row r="905" spans="8:9" ht="13.5">
      <c r="H905" s="83"/>
      <c r="I905" s="84"/>
    </row>
    <row r="906" spans="8:9" ht="13.5">
      <c r="H906" s="83"/>
      <c r="I906" s="84"/>
    </row>
    <row r="907" spans="8:9" ht="13.5">
      <c r="H907" s="83"/>
      <c r="I907" s="84"/>
    </row>
    <row r="908" spans="8:9" ht="13.5">
      <c r="H908" s="83"/>
      <c r="I908" s="84"/>
    </row>
    <row r="909" spans="8:9" ht="13.5">
      <c r="H909" s="83"/>
      <c r="I909" s="84"/>
    </row>
    <row r="910" spans="8:9" ht="13.5">
      <c r="H910" s="83"/>
      <c r="I910" s="84"/>
    </row>
    <row r="911" spans="8:9" ht="13.5">
      <c r="H911" s="83"/>
      <c r="I911" s="84"/>
    </row>
    <row r="912" spans="8:9" ht="13.5">
      <c r="H912" s="83"/>
      <c r="I912" s="84"/>
    </row>
    <row r="913" spans="8:9" ht="13.5">
      <c r="H913" s="83"/>
      <c r="I913" s="84"/>
    </row>
    <row r="914" spans="8:9" ht="13.5">
      <c r="H914" s="83"/>
      <c r="I914" s="84"/>
    </row>
    <row r="915" spans="8:9" ht="13.5">
      <c r="H915" s="83"/>
      <c r="I915" s="84"/>
    </row>
    <row r="916" spans="8:9" ht="13.5">
      <c r="H916" s="83"/>
      <c r="I916" s="84"/>
    </row>
    <row r="917" spans="8:9" ht="13.5">
      <c r="H917" s="83"/>
      <c r="I917" s="84"/>
    </row>
    <row r="918" spans="8:9" ht="13.5">
      <c r="H918" s="83"/>
      <c r="I918" s="84"/>
    </row>
    <row r="919" spans="8:9" ht="13.5">
      <c r="H919" s="83"/>
      <c r="I919" s="84"/>
    </row>
    <row r="920" spans="8:9" ht="13.5">
      <c r="H920" s="83"/>
      <c r="I920" s="84"/>
    </row>
    <row r="921" spans="8:9" ht="13.5">
      <c r="H921" s="83"/>
      <c r="I921" s="84"/>
    </row>
    <row r="922" spans="8:9" ht="13.5">
      <c r="H922" s="83"/>
      <c r="I922" s="84"/>
    </row>
    <row r="923" spans="8:9" ht="13.5">
      <c r="H923" s="83"/>
      <c r="I923" s="84"/>
    </row>
    <row r="924" spans="8:9" ht="13.5">
      <c r="H924" s="83"/>
      <c r="I924" s="84"/>
    </row>
    <row r="925" spans="8:9" ht="13.5">
      <c r="H925" s="83"/>
      <c r="I925" s="84"/>
    </row>
    <row r="926" spans="8:9" ht="13.5">
      <c r="H926" s="83"/>
      <c r="I926" s="84"/>
    </row>
    <row r="927" spans="8:9" ht="13.5">
      <c r="H927" s="83"/>
      <c r="I927" s="84"/>
    </row>
    <row r="928" spans="8:9" ht="13.5">
      <c r="H928" s="83"/>
      <c r="I928" s="84"/>
    </row>
    <row r="929" spans="8:9" ht="13.5">
      <c r="H929" s="83"/>
      <c r="I929" s="84"/>
    </row>
    <row r="930" spans="8:9" ht="13.5">
      <c r="H930" s="83"/>
      <c r="I930" s="84"/>
    </row>
    <row r="931" spans="8:9" ht="13.5">
      <c r="H931" s="83"/>
      <c r="I931" s="84"/>
    </row>
    <row r="932" spans="8:9" ht="13.5">
      <c r="H932" s="83"/>
      <c r="I932" s="84"/>
    </row>
    <row r="933" spans="8:9" ht="13.5">
      <c r="H933" s="83"/>
      <c r="I933" s="84"/>
    </row>
    <row r="934" spans="8:9" ht="13.5">
      <c r="H934" s="83"/>
      <c r="I934" s="84"/>
    </row>
    <row r="935" spans="8:9" ht="13.5">
      <c r="H935" s="83"/>
      <c r="I935" s="84"/>
    </row>
    <row r="936" spans="8:9" ht="13.5">
      <c r="H936" s="83"/>
      <c r="I936" s="84"/>
    </row>
    <row r="937" spans="8:9" ht="13.5">
      <c r="H937" s="83"/>
      <c r="I937" s="84"/>
    </row>
    <row r="938" spans="8:9" ht="13.5">
      <c r="H938" s="83"/>
      <c r="I938" s="84"/>
    </row>
    <row r="939" spans="8:9" ht="13.5">
      <c r="H939" s="83"/>
      <c r="I939" s="84"/>
    </row>
    <row r="940" spans="8:9" ht="13.5">
      <c r="H940" s="83"/>
      <c r="I940" s="84"/>
    </row>
    <row r="941" spans="8:9" ht="13.5">
      <c r="H941" s="83"/>
      <c r="I941" s="84"/>
    </row>
    <row r="942" spans="8:9" ht="13.5">
      <c r="H942" s="83"/>
      <c r="I942" s="84"/>
    </row>
    <row r="943" spans="8:9" ht="13.5">
      <c r="H943" s="83"/>
      <c r="I943" s="84"/>
    </row>
    <row r="944" spans="8:9" ht="13.5">
      <c r="H944" s="83"/>
      <c r="I944" s="84"/>
    </row>
    <row r="945" spans="8:9" ht="13.5">
      <c r="H945" s="83"/>
      <c r="I945" s="84"/>
    </row>
    <row r="946" spans="8:9" ht="13.5">
      <c r="H946" s="83"/>
      <c r="I946" s="84"/>
    </row>
    <row r="947" spans="8:9" ht="13.5">
      <c r="H947" s="83"/>
      <c r="I947" s="84"/>
    </row>
    <row r="948" spans="8:9" ht="13.5">
      <c r="H948" s="83"/>
      <c r="I948" s="84"/>
    </row>
    <row r="949" spans="8:9" ht="13.5">
      <c r="H949" s="83"/>
      <c r="I949" s="84"/>
    </row>
    <row r="950" spans="8:9" ht="13.5">
      <c r="H950" s="83"/>
      <c r="I950" s="84"/>
    </row>
    <row r="951" spans="8:9" ht="13.5">
      <c r="H951" s="83"/>
      <c r="I951" s="84"/>
    </row>
    <row r="952" spans="8:9" ht="13.5">
      <c r="H952" s="83"/>
      <c r="I952" s="84"/>
    </row>
    <row r="953" spans="8:9" ht="13.5">
      <c r="H953" s="83"/>
      <c r="I953" s="84"/>
    </row>
    <row r="954" spans="8:9" ht="13.5">
      <c r="H954" s="83"/>
      <c r="I954" s="84"/>
    </row>
    <row r="955" spans="8:9" ht="13.5">
      <c r="H955" s="83"/>
      <c r="I955" s="84"/>
    </row>
    <row r="956" spans="8:9" ht="13.5">
      <c r="H956" s="83"/>
      <c r="I956" s="84"/>
    </row>
    <row r="957" spans="8:9" ht="13.5">
      <c r="H957" s="83"/>
      <c r="I957" s="84"/>
    </row>
    <row r="958" spans="8:9" ht="13.5">
      <c r="H958" s="83"/>
      <c r="I958" s="84"/>
    </row>
    <row r="959" spans="8:9" ht="13.5">
      <c r="H959" s="83"/>
      <c r="I959" s="84"/>
    </row>
    <row r="960" spans="8:9" ht="13.5">
      <c r="H960" s="83"/>
      <c r="I960" s="84"/>
    </row>
    <row r="961" spans="8:9" ht="13.5">
      <c r="H961" s="83"/>
      <c r="I961" s="84"/>
    </row>
    <row r="962" spans="8:9" ht="13.5">
      <c r="H962" s="83"/>
      <c r="I962" s="84"/>
    </row>
    <row r="963" spans="8:9" ht="13.5">
      <c r="H963" s="83"/>
      <c r="I963" s="84"/>
    </row>
    <row r="964" spans="8:9" ht="13.5">
      <c r="H964" s="83"/>
      <c r="I964" s="84"/>
    </row>
    <row r="965" spans="8:9" ht="13.5">
      <c r="H965" s="83"/>
      <c r="I965" s="84"/>
    </row>
    <row r="966" spans="8:9" ht="13.5">
      <c r="H966" s="83"/>
      <c r="I966" s="84"/>
    </row>
    <row r="967" spans="8:9" ht="13.5">
      <c r="H967" s="83"/>
      <c r="I967" s="84"/>
    </row>
    <row r="968" spans="8:9" ht="13.5">
      <c r="H968" s="83"/>
      <c r="I968" s="84"/>
    </row>
    <row r="969" spans="8:9" ht="13.5">
      <c r="H969" s="83"/>
      <c r="I969" s="84"/>
    </row>
    <row r="970" spans="8:9" ht="13.5">
      <c r="H970" s="83"/>
      <c r="I970" s="84"/>
    </row>
    <row r="971" spans="8:9" ht="13.5">
      <c r="H971" s="83"/>
      <c r="I971" s="84"/>
    </row>
    <row r="972" spans="8:9" ht="13.5">
      <c r="H972" s="83"/>
      <c r="I972" s="84"/>
    </row>
    <row r="973" spans="8:9" ht="13.5">
      <c r="H973" s="83"/>
      <c r="I973" s="84"/>
    </row>
    <row r="974" spans="8:9" ht="13.5">
      <c r="H974" s="83"/>
      <c r="I974" s="84"/>
    </row>
    <row r="975" spans="8:9" ht="13.5">
      <c r="H975" s="83"/>
      <c r="I975" s="84"/>
    </row>
    <row r="976" spans="8:9" ht="13.5">
      <c r="H976" s="83"/>
      <c r="I976" s="84"/>
    </row>
    <row r="977" spans="8:9" ht="13.5">
      <c r="H977" s="83"/>
      <c r="I977" s="84"/>
    </row>
    <row r="978" spans="8:9" ht="13.5">
      <c r="H978" s="83"/>
      <c r="I978" s="84"/>
    </row>
    <row r="979" spans="8:9" ht="13.5">
      <c r="H979" s="83"/>
      <c r="I979" s="84"/>
    </row>
    <row r="980" spans="8:9" ht="13.5">
      <c r="H980" s="83"/>
      <c r="I980" s="84"/>
    </row>
    <row r="981" spans="8:9" ht="13.5">
      <c r="H981" s="83"/>
      <c r="I981" s="84"/>
    </row>
    <row r="982" spans="8:9" ht="13.5">
      <c r="H982" s="83"/>
      <c r="I982" s="84"/>
    </row>
    <row r="983" spans="8:9" ht="13.5">
      <c r="H983" s="83"/>
      <c r="I983" s="84"/>
    </row>
    <row r="984" spans="8:9" ht="13.5">
      <c r="H984" s="83"/>
      <c r="I984" s="84"/>
    </row>
    <row r="985" spans="8:9" ht="13.5">
      <c r="H985" s="83"/>
      <c r="I985" s="84"/>
    </row>
    <row r="986" spans="8:9" ht="13.5">
      <c r="H986" s="83"/>
      <c r="I986" s="84"/>
    </row>
    <row r="987" spans="8:9" ht="13.5">
      <c r="H987" s="83"/>
      <c r="I987" s="84"/>
    </row>
    <row r="988" spans="8:9" ht="13.5">
      <c r="H988" s="83"/>
      <c r="I988" s="84"/>
    </row>
    <row r="989" spans="8:9" ht="13.5">
      <c r="H989" s="83"/>
      <c r="I989" s="84"/>
    </row>
    <row r="990" spans="8:9" ht="13.5">
      <c r="H990" s="83"/>
      <c r="I990" s="84"/>
    </row>
    <row r="991" spans="8:9" ht="13.5">
      <c r="H991" s="83"/>
      <c r="I991" s="84"/>
    </row>
    <row r="992" spans="8:9" ht="13.5">
      <c r="H992" s="83"/>
      <c r="I992" s="84"/>
    </row>
    <row r="993" spans="8:9" ht="13.5">
      <c r="H993" s="83"/>
      <c r="I993" s="84"/>
    </row>
    <row r="994" spans="8:9" ht="13.5">
      <c r="H994" s="83"/>
      <c r="I994" s="84"/>
    </row>
    <row r="995" spans="8:9" ht="13.5">
      <c r="H995" s="83"/>
      <c r="I995" s="84"/>
    </row>
    <row r="996" spans="8:9" ht="13.5">
      <c r="H996" s="83"/>
      <c r="I996" s="84"/>
    </row>
    <row r="997" spans="8:9" ht="13.5">
      <c r="H997" s="83"/>
      <c r="I997" s="84"/>
    </row>
    <row r="998" spans="8:9" ht="13.5">
      <c r="H998" s="83"/>
      <c r="I998" s="84"/>
    </row>
    <row r="999" spans="8:9" ht="13.5">
      <c r="H999" s="83"/>
      <c r="I999" s="84"/>
    </row>
    <row r="1000" spans="8:9" ht="13.5">
      <c r="H1000" s="83"/>
      <c r="I1000" s="84"/>
    </row>
    <row r="1001" spans="8:9" ht="13.5">
      <c r="H1001" s="83"/>
      <c r="I1001" s="84"/>
    </row>
    <row r="1002" spans="8:9" ht="13.5">
      <c r="H1002" s="83"/>
      <c r="I1002" s="84"/>
    </row>
    <row r="1003" spans="8:9" ht="13.5">
      <c r="H1003" s="83"/>
      <c r="I1003" s="84"/>
    </row>
    <row r="1004" spans="8:9" ht="13.5">
      <c r="H1004" s="83"/>
      <c r="I1004" s="84"/>
    </row>
    <row r="1005" spans="8:9" ht="13.5">
      <c r="H1005" s="83"/>
      <c r="I1005" s="84"/>
    </row>
    <row r="1006" spans="8:9" ht="13.5">
      <c r="H1006" s="83"/>
      <c r="I1006" s="84"/>
    </row>
    <row r="1007" spans="8:9" ht="13.5">
      <c r="H1007" s="83"/>
      <c r="I1007" s="84"/>
    </row>
    <row r="1008" spans="8:9" ht="13.5">
      <c r="H1008" s="83"/>
      <c r="I1008" s="84"/>
    </row>
    <row r="1009" spans="8:9" ht="13.5">
      <c r="H1009" s="83"/>
      <c r="I1009" s="84"/>
    </row>
    <row r="1010" spans="8:9" ht="13.5">
      <c r="H1010" s="83"/>
      <c r="I1010" s="84"/>
    </row>
    <row r="1011" spans="8:9" ht="13.5">
      <c r="H1011" s="83"/>
      <c r="I1011" s="84"/>
    </row>
    <row r="1012" spans="8:9" ht="13.5">
      <c r="H1012" s="83"/>
      <c r="I1012" s="84"/>
    </row>
    <row r="1013" spans="8:9" ht="13.5">
      <c r="H1013" s="83"/>
      <c r="I1013" s="84"/>
    </row>
    <row r="1014" spans="8:9" ht="13.5">
      <c r="H1014" s="83"/>
      <c r="I1014" s="84"/>
    </row>
    <row r="1015" spans="8:9" ht="13.5">
      <c r="H1015" s="83"/>
      <c r="I1015" s="84"/>
    </row>
    <row r="1016" spans="8:9" ht="13.5">
      <c r="H1016" s="83"/>
      <c r="I1016" s="84"/>
    </row>
    <row r="1017" spans="8:9" ht="13.5">
      <c r="H1017" s="83"/>
      <c r="I1017" s="84"/>
    </row>
    <row r="1018" spans="8:9" ht="13.5">
      <c r="H1018" s="83"/>
      <c r="I1018" s="84"/>
    </row>
    <row r="1019" spans="8:9" ht="13.5">
      <c r="H1019" s="83"/>
      <c r="I1019" s="84"/>
    </row>
    <row r="1020" spans="8:9" ht="13.5">
      <c r="H1020" s="83"/>
      <c r="I1020" s="84"/>
    </row>
    <row r="1021" spans="8:9" ht="13.5">
      <c r="H1021" s="83"/>
      <c r="I1021" s="84"/>
    </row>
    <row r="1022" spans="8:9" ht="13.5">
      <c r="H1022" s="83"/>
      <c r="I1022" s="84"/>
    </row>
    <row r="1023" spans="8:9" ht="13.5">
      <c r="H1023" s="83"/>
      <c r="I1023" s="84"/>
    </row>
    <row r="1024" spans="8:9" ht="13.5">
      <c r="H1024" s="83"/>
      <c r="I1024" s="84"/>
    </row>
    <row r="1025" spans="8:9" ht="13.5">
      <c r="H1025" s="83"/>
      <c r="I1025" s="84"/>
    </row>
    <row r="1026" spans="8:9" ht="13.5">
      <c r="H1026" s="83"/>
      <c r="I1026" s="84"/>
    </row>
    <row r="1027" spans="8:9" ht="13.5">
      <c r="H1027" s="83"/>
      <c r="I1027" s="84"/>
    </row>
    <row r="1028" spans="8:9" ht="13.5">
      <c r="H1028" s="83"/>
      <c r="I1028" s="84"/>
    </row>
    <row r="1029" spans="8:9" ht="13.5">
      <c r="H1029" s="83"/>
      <c r="I1029" s="84"/>
    </row>
    <row r="1030" spans="8:9" ht="13.5">
      <c r="H1030" s="83"/>
      <c r="I1030" s="84"/>
    </row>
    <row r="1031" spans="8:9" ht="13.5">
      <c r="H1031" s="83"/>
      <c r="I1031" s="84"/>
    </row>
    <row r="1032" spans="8:9" ht="13.5">
      <c r="H1032" s="83"/>
      <c r="I1032" s="84"/>
    </row>
    <row r="1033" spans="8:9" ht="13.5">
      <c r="H1033" s="83"/>
      <c r="I1033" s="84"/>
    </row>
    <row r="1034" spans="8:9" ht="13.5">
      <c r="H1034" s="83"/>
      <c r="I1034" s="84"/>
    </row>
    <row r="1035" spans="8:9" ht="13.5">
      <c r="H1035" s="83"/>
      <c r="I1035" s="84"/>
    </row>
    <row r="1036" spans="8:9" ht="13.5">
      <c r="H1036" s="83"/>
      <c r="I1036" s="84"/>
    </row>
    <row r="1037" spans="8:9" ht="13.5">
      <c r="H1037" s="83"/>
      <c r="I1037" s="84"/>
    </row>
    <row r="1038" spans="8:9" ht="13.5">
      <c r="H1038" s="83"/>
      <c r="I1038" s="84"/>
    </row>
    <row r="1039" spans="8:9" ht="13.5">
      <c r="H1039" s="83"/>
      <c r="I1039" s="84"/>
    </row>
    <row r="1040" spans="8:9" ht="13.5">
      <c r="H1040" s="83"/>
      <c r="I1040" s="84"/>
    </row>
    <row r="1041" spans="8:9" ht="13.5">
      <c r="H1041" s="83"/>
      <c r="I1041" s="84"/>
    </row>
    <row r="1042" spans="8:9" ht="13.5">
      <c r="H1042" s="83"/>
      <c r="I1042" s="84"/>
    </row>
    <row r="1043" spans="8:9" ht="13.5">
      <c r="H1043" s="83"/>
      <c r="I1043" s="84"/>
    </row>
    <row r="1044" spans="8:9" ht="13.5">
      <c r="H1044" s="83"/>
      <c r="I1044" s="84"/>
    </row>
    <row r="1045" spans="8:9" ht="13.5">
      <c r="H1045" s="83"/>
      <c r="I1045" s="84"/>
    </row>
    <row r="1046" spans="8:9" ht="13.5">
      <c r="H1046" s="83"/>
      <c r="I1046" s="84"/>
    </row>
    <row r="1047" spans="8:9" ht="13.5">
      <c r="H1047" s="83"/>
      <c r="I1047" s="84"/>
    </row>
    <row r="1048" spans="8:9" ht="13.5">
      <c r="H1048" s="83"/>
      <c r="I1048" s="84"/>
    </row>
    <row r="1049" spans="8:9" ht="13.5">
      <c r="H1049" s="83"/>
      <c r="I1049" s="84"/>
    </row>
    <row r="1050" spans="8:9" ht="13.5">
      <c r="H1050" s="83"/>
      <c r="I1050" s="84"/>
    </row>
    <row r="1051" spans="8:9" ht="13.5">
      <c r="H1051" s="83"/>
      <c r="I1051" s="84"/>
    </row>
    <row r="1052" spans="8:9" ht="13.5">
      <c r="H1052" s="83"/>
      <c r="I1052" s="84"/>
    </row>
    <row r="1053" spans="8:9" ht="13.5">
      <c r="H1053" s="83"/>
      <c r="I1053" s="84"/>
    </row>
    <row r="1054" spans="8:9" ht="13.5">
      <c r="H1054" s="83"/>
      <c r="I1054" s="84"/>
    </row>
    <row r="1055" spans="8:9" ht="13.5">
      <c r="H1055" s="83"/>
      <c r="I1055" s="84"/>
    </row>
    <row r="1056" spans="8:9" ht="13.5">
      <c r="H1056" s="83"/>
      <c r="I1056" s="84"/>
    </row>
    <row r="1057" spans="8:9" ht="13.5">
      <c r="H1057" s="83"/>
      <c r="I1057" s="84"/>
    </row>
    <row r="1058" spans="8:9" ht="13.5">
      <c r="H1058" s="83"/>
      <c r="I1058" s="84"/>
    </row>
    <row r="1059" spans="8:9" ht="13.5">
      <c r="H1059" s="83"/>
      <c r="I1059" s="84"/>
    </row>
    <row r="1060" spans="8:9" ht="13.5">
      <c r="H1060" s="83"/>
      <c r="I1060" s="84"/>
    </row>
    <row r="1061" spans="8:9" ht="13.5">
      <c r="H1061" s="83"/>
      <c r="I1061" s="84"/>
    </row>
    <row r="1062" spans="8:9" ht="13.5">
      <c r="H1062" s="83"/>
      <c r="I1062" s="84"/>
    </row>
    <row r="1063" spans="8:9" ht="13.5">
      <c r="H1063" s="83"/>
      <c r="I1063" s="84"/>
    </row>
    <row r="1064" spans="8:9" ht="13.5">
      <c r="H1064" s="83"/>
      <c r="I1064" s="84"/>
    </row>
    <row r="1065" spans="8:9" ht="13.5">
      <c r="H1065" s="83"/>
      <c r="I1065" s="84"/>
    </row>
    <row r="1066" spans="8:9" ht="13.5">
      <c r="H1066" s="83"/>
      <c r="I1066" s="84"/>
    </row>
    <row r="1067" spans="8:9" ht="13.5">
      <c r="H1067" s="83"/>
      <c r="I1067" s="84"/>
    </row>
    <row r="1068" spans="8:9" ht="13.5">
      <c r="H1068" s="83"/>
      <c r="I1068" s="84"/>
    </row>
    <row r="1069" spans="8:9" ht="13.5">
      <c r="H1069" s="83"/>
      <c r="I1069" s="84"/>
    </row>
    <row r="1070" spans="8:9" ht="13.5">
      <c r="H1070" s="83"/>
      <c r="I1070" s="84"/>
    </row>
    <row r="1071" spans="8:9" ht="13.5">
      <c r="H1071" s="83"/>
      <c r="I1071" s="84"/>
    </row>
    <row r="1072" spans="8:9" ht="13.5">
      <c r="H1072" s="83"/>
      <c r="I1072" s="84"/>
    </row>
    <row r="1073" spans="8:9" ht="13.5">
      <c r="H1073" s="83"/>
      <c r="I1073" s="84"/>
    </row>
    <row r="1074" spans="8:9" ht="13.5">
      <c r="H1074" s="83"/>
      <c r="I1074" s="84"/>
    </row>
    <row r="1075" spans="8:9" ht="13.5">
      <c r="H1075" s="83"/>
      <c r="I1075" s="84"/>
    </row>
    <row r="1076" spans="8:9" ht="13.5">
      <c r="H1076" s="83"/>
      <c r="I1076" s="84"/>
    </row>
    <row r="1077" spans="8:9" ht="13.5">
      <c r="H1077" s="83"/>
      <c r="I1077" s="84"/>
    </row>
    <row r="1078" spans="8:9" ht="13.5">
      <c r="H1078" s="83"/>
      <c r="I1078" s="84"/>
    </row>
    <row r="1079" spans="8:9" ht="13.5">
      <c r="H1079" s="83"/>
      <c r="I1079" s="84"/>
    </row>
    <row r="1080" spans="8:9" ht="13.5">
      <c r="H1080" s="83"/>
      <c r="I1080" s="84"/>
    </row>
    <row r="1081" spans="8:9" ht="13.5">
      <c r="H1081" s="83"/>
      <c r="I1081" s="84"/>
    </row>
    <row r="1082" spans="8:9" ht="13.5">
      <c r="H1082" s="83"/>
      <c r="I1082" s="84"/>
    </row>
    <row r="1083" spans="8:9" ht="13.5">
      <c r="H1083" s="83"/>
      <c r="I1083" s="84"/>
    </row>
    <row r="1084" spans="8:9" ht="13.5">
      <c r="H1084" s="83"/>
      <c r="I1084" s="84"/>
    </row>
    <row r="1085" spans="8:9" ht="13.5">
      <c r="H1085" s="83"/>
      <c r="I1085" s="84"/>
    </row>
    <row r="1086" spans="8:9" ht="13.5">
      <c r="H1086" s="83"/>
      <c r="I1086" s="84"/>
    </row>
    <row r="1087" spans="8:9" ht="13.5">
      <c r="H1087" s="83"/>
      <c r="I1087" s="84"/>
    </row>
    <row r="1088" spans="8:9" ht="13.5">
      <c r="H1088" s="83"/>
      <c r="I1088" s="84"/>
    </row>
    <row r="1089" spans="8:9" ht="13.5">
      <c r="H1089" s="83"/>
      <c r="I1089" s="84"/>
    </row>
    <row r="1090" spans="8:9" ht="13.5">
      <c r="H1090" s="83"/>
      <c r="I1090" s="84"/>
    </row>
    <row r="1091" spans="8:9" ht="13.5">
      <c r="H1091" s="83"/>
      <c r="I1091" s="84"/>
    </row>
    <row r="1092" spans="8:9" ht="13.5">
      <c r="H1092" s="83"/>
      <c r="I1092" s="84"/>
    </row>
    <row r="1093" spans="8:9" ht="13.5">
      <c r="H1093" s="83"/>
      <c r="I1093" s="84"/>
    </row>
    <row r="1094" spans="8:9" ht="13.5">
      <c r="H1094" s="83"/>
      <c r="I1094" s="84"/>
    </row>
    <row r="1095" spans="8:9" ht="13.5">
      <c r="H1095" s="83"/>
      <c r="I1095" s="84"/>
    </row>
    <row r="1096" spans="8:9" ht="13.5">
      <c r="H1096" s="83"/>
      <c r="I1096" s="84"/>
    </row>
    <row r="1097" spans="8:9" ht="13.5">
      <c r="H1097" s="83"/>
      <c r="I1097" s="84"/>
    </row>
    <row r="1098" spans="8:9" ht="13.5">
      <c r="H1098" s="83"/>
      <c r="I1098" s="84"/>
    </row>
    <row r="1099" spans="8:9" ht="13.5">
      <c r="H1099" s="83"/>
      <c r="I1099" s="84"/>
    </row>
    <row r="1100" spans="8:9" ht="13.5">
      <c r="H1100" s="83"/>
      <c r="I1100" s="84"/>
    </row>
    <row r="1101" spans="8:9" ht="13.5">
      <c r="H1101" s="83"/>
      <c r="I1101" s="84"/>
    </row>
    <row r="1102" spans="8:9" ht="13.5">
      <c r="H1102" s="83"/>
      <c r="I1102" s="84"/>
    </row>
    <row r="1103" spans="8:9" ht="13.5">
      <c r="H1103" s="83"/>
      <c r="I1103" s="84"/>
    </row>
    <row r="1104" spans="8:9" ht="13.5">
      <c r="H1104" s="83"/>
      <c r="I1104" s="84"/>
    </row>
    <row r="1105" spans="8:9" ht="13.5">
      <c r="H1105" s="83"/>
      <c r="I1105" s="84"/>
    </row>
    <row r="1106" spans="8:9" ht="13.5">
      <c r="H1106" s="83"/>
      <c r="I1106" s="84"/>
    </row>
    <row r="1107" spans="8:9" ht="13.5">
      <c r="H1107" s="83"/>
      <c r="I1107" s="84"/>
    </row>
    <row r="1108" spans="8:9" ht="13.5">
      <c r="H1108" s="83"/>
      <c r="I1108" s="84"/>
    </row>
    <row r="1109" spans="8:9" ht="13.5">
      <c r="H1109" s="83"/>
      <c r="I1109" s="84"/>
    </row>
    <row r="1110" spans="8:9" ht="13.5">
      <c r="H1110" s="83"/>
      <c r="I1110" s="84"/>
    </row>
    <row r="1111" spans="8:9" ht="13.5">
      <c r="H1111" s="83"/>
      <c r="I1111" s="84"/>
    </row>
    <row r="1112" spans="8:9" ht="13.5">
      <c r="H1112" s="83"/>
      <c r="I1112" s="84"/>
    </row>
    <row r="1113" spans="8:9" ht="13.5">
      <c r="H1113" s="83"/>
      <c r="I1113" s="84"/>
    </row>
    <row r="1114" spans="8:9" ht="13.5">
      <c r="H1114" s="83"/>
      <c r="I1114" s="84"/>
    </row>
    <row r="1115" spans="8:9" ht="13.5">
      <c r="H1115" s="83"/>
      <c r="I1115" s="84"/>
    </row>
    <row r="1116" spans="8:9" ht="13.5">
      <c r="H1116" s="83"/>
      <c r="I1116" s="84"/>
    </row>
    <row r="1117" spans="8:9" ht="13.5">
      <c r="H1117" s="83"/>
      <c r="I1117" s="84"/>
    </row>
    <row r="1118" spans="8:9" ht="13.5">
      <c r="H1118" s="83"/>
      <c r="I1118" s="84"/>
    </row>
    <row r="1119" spans="8:9" ht="13.5">
      <c r="H1119" s="83"/>
      <c r="I1119" s="84"/>
    </row>
    <row r="1120" spans="8:9" ht="13.5">
      <c r="H1120" s="83"/>
      <c r="I1120" s="84"/>
    </row>
    <row r="1121" spans="8:9" ht="13.5">
      <c r="H1121" s="83"/>
      <c r="I1121" s="84"/>
    </row>
    <row r="1122" spans="8:9" ht="13.5">
      <c r="H1122" s="83"/>
      <c r="I1122" s="84"/>
    </row>
    <row r="1123" spans="8:9" ht="13.5">
      <c r="H1123" s="83"/>
      <c r="I1123" s="84"/>
    </row>
    <row r="1124" spans="8:9" ht="13.5">
      <c r="H1124" s="83"/>
      <c r="I1124" s="84"/>
    </row>
    <row r="1125" spans="8:9" ht="13.5">
      <c r="H1125" s="83"/>
      <c r="I1125" s="84"/>
    </row>
    <row r="1126" spans="8:9" ht="13.5">
      <c r="H1126" s="83"/>
      <c r="I1126" s="84"/>
    </row>
    <row r="1127" spans="8:9" ht="13.5">
      <c r="H1127" s="83"/>
      <c r="I1127" s="84"/>
    </row>
    <row r="1128" spans="8:9" ht="13.5">
      <c r="H1128" s="83"/>
      <c r="I1128" s="84"/>
    </row>
    <row r="1129" spans="8:9" ht="13.5">
      <c r="H1129" s="83"/>
      <c r="I1129" s="84"/>
    </row>
    <row r="1130" spans="8:9" ht="13.5">
      <c r="H1130" s="83"/>
      <c r="I1130" s="84"/>
    </row>
    <row r="1131" spans="8:9" ht="13.5">
      <c r="H1131" s="83"/>
      <c r="I1131" s="84"/>
    </row>
    <row r="1132" spans="8:9" ht="13.5">
      <c r="H1132" s="83"/>
      <c r="I1132" s="84"/>
    </row>
    <row r="1133" spans="8:9" ht="13.5">
      <c r="H1133" s="83"/>
      <c r="I1133" s="84"/>
    </row>
    <row r="1134" spans="8:9" ht="13.5">
      <c r="H1134" s="83"/>
      <c r="I1134" s="84"/>
    </row>
    <row r="1135" spans="8:9" ht="13.5">
      <c r="H1135" s="83"/>
      <c r="I1135" s="84"/>
    </row>
    <row r="1136" spans="8:9" ht="13.5">
      <c r="H1136" s="83"/>
      <c r="I1136" s="84"/>
    </row>
    <row r="1137" spans="8:9" ht="13.5">
      <c r="H1137" s="83"/>
      <c r="I1137" s="84"/>
    </row>
    <row r="1138" spans="8:9" ht="13.5">
      <c r="H1138" s="83"/>
      <c r="I1138" s="84"/>
    </row>
    <row r="1139" spans="8:9" ht="13.5">
      <c r="H1139" s="83"/>
      <c r="I1139" s="84"/>
    </row>
    <row r="1140" spans="8:9" ht="13.5">
      <c r="H1140" s="83"/>
      <c r="I1140" s="84"/>
    </row>
    <row r="1141" spans="8:9" ht="13.5">
      <c r="H1141" s="83"/>
      <c r="I1141" s="84"/>
    </row>
    <row r="1142" spans="8:9" ht="13.5">
      <c r="H1142" s="83"/>
      <c r="I1142" s="84"/>
    </row>
    <row r="1143" spans="8:9" ht="13.5">
      <c r="H1143" s="83"/>
      <c r="I1143" s="84"/>
    </row>
    <row r="1144" spans="8:9" ht="13.5">
      <c r="H1144" s="83"/>
      <c r="I1144" s="84"/>
    </row>
    <row r="1145" spans="8:9" ht="13.5">
      <c r="H1145" s="83"/>
      <c r="I1145" s="84"/>
    </row>
    <row r="1146" spans="8:9" ht="13.5">
      <c r="H1146" s="83"/>
      <c r="I1146" s="84"/>
    </row>
    <row r="1147" spans="8:9" ht="13.5">
      <c r="H1147" s="83"/>
      <c r="I1147" s="84"/>
    </row>
    <row r="1148" spans="8:9" ht="13.5">
      <c r="H1148" s="83"/>
      <c r="I1148" s="84"/>
    </row>
    <row r="1149" spans="8:9" ht="13.5">
      <c r="H1149" s="83"/>
      <c r="I1149" s="84"/>
    </row>
    <row r="1150" spans="8:9" ht="13.5">
      <c r="H1150" s="83"/>
      <c r="I1150" s="84"/>
    </row>
    <row r="1151" spans="8:9" ht="13.5">
      <c r="H1151" s="83"/>
      <c r="I1151" s="84"/>
    </row>
    <row r="1152" spans="8:9" ht="13.5">
      <c r="H1152" s="83"/>
      <c r="I1152" s="84"/>
    </row>
    <row r="1153" spans="8:9" ht="13.5">
      <c r="H1153" s="83"/>
      <c r="I1153" s="84"/>
    </row>
    <row r="1154" spans="8:9" ht="13.5">
      <c r="H1154" s="83"/>
      <c r="I1154" s="84"/>
    </row>
    <row r="1155" spans="8:9" ht="13.5">
      <c r="H1155" s="83"/>
      <c r="I1155" s="84"/>
    </row>
    <row r="1156" spans="8:9" ht="13.5">
      <c r="H1156" s="83"/>
      <c r="I1156" s="84"/>
    </row>
    <row r="1157" spans="8:9" ht="13.5">
      <c r="H1157" s="83"/>
      <c r="I1157" s="84"/>
    </row>
    <row r="1158" spans="8:9" ht="13.5">
      <c r="H1158" s="83"/>
      <c r="I1158" s="84"/>
    </row>
    <row r="1159" spans="8:9" ht="13.5">
      <c r="H1159" s="83"/>
      <c r="I1159" s="84"/>
    </row>
    <row r="1160" spans="8:9" ht="13.5">
      <c r="H1160" s="83"/>
      <c r="I1160" s="84"/>
    </row>
    <row r="1161" spans="8:9" ht="13.5">
      <c r="H1161" s="83"/>
      <c r="I1161" s="84"/>
    </row>
    <row r="1162" spans="8:9" ht="13.5">
      <c r="H1162" s="83"/>
      <c r="I1162" s="84"/>
    </row>
    <row r="1163" spans="8:9" ht="13.5">
      <c r="H1163" s="83"/>
      <c r="I1163" s="84"/>
    </row>
    <row r="1164" spans="8:9" ht="13.5">
      <c r="H1164" s="83"/>
      <c r="I1164" s="84"/>
    </row>
    <row r="1165" spans="8:9" ht="13.5">
      <c r="H1165" s="83"/>
      <c r="I1165" s="84"/>
    </row>
    <row r="1166" spans="8:9" ht="13.5">
      <c r="H1166" s="83"/>
      <c r="I1166" s="84"/>
    </row>
    <row r="1167" spans="8:9" ht="13.5">
      <c r="H1167" s="83"/>
      <c r="I1167" s="84"/>
    </row>
  </sheetData>
  <sheetProtection/>
  <mergeCells count="7">
    <mergeCell ref="C29:C30"/>
    <mergeCell ref="H3:I4"/>
    <mergeCell ref="A3:A4"/>
    <mergeCell ref="B3:B4"/>
    <mergeCell ref="C3:C4"/>
    <mergeCell ref="F3:G3"/>
    <mergeCell ref="C27:C28"/>
  </mergeCells>
  <printOptions/>
  <pageMargins left="0.8661417322834646" right="0.3937007874015748" top="0.5511811023622047" bottom="0.5511811023622047" header="0.5118110236220472" footer="0.2755905511811024"/>
  <pageSetup fitToHeight="0" fitToWidth="1" horizontalDpi="600" verticalDpi="600" orientation="landscape" paperSize="9" scale="78" r:id="rId1"/>
  <headerFooter alignWithMargins="0">
    <oddFooter>&amp;R의료법인 구인의료재단 오복요양원</oddFooter>
  </headerFooter>
  <rowBreaks count="4" manualBreakCount="4">
    <brk id="34" max="8" man="1"/>
    <brk id="66" max="8" man="1"/>
    <brk id="96" max="8" man="1"/>
    <brk id="108" max="8" man="1"/>
  </rowBreaks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B1">
      <selection activeCell="A1" sqref="A1:L1"/>
    </sheetView>
  </sheetViews>
  <sheetFormatPr defaultColWidth="8.88671875" defaultRowHeight="13.5"/>
  <cols>
    <col min="1" max="1" width="6.6640625" style="0" customWidth="1"/>
    <col min="2" max="2" width="11.5546875" style="0" customWidth="1"/>
    <col min="4" max="4" width="12.3359375" style="0" customWidth="1"/>
    <col min="5" max="5" width="15.5546875" style="0" customWidth="1"/>
    <col min="6" max="6" width="11.99609375" style="0" hidden="1" customWidth="1"/>
    <col min="7" max="7" width="16.10546875" style="0" customWidth="1"/>
    <col min="8" max="8" width="12.5546875" style="0" hidden="1" customWidth="1"/>
    <col min="9" max="9" width="8.88671875" style="0" customWidth="1"/>
    <col min="10" max="12" width="14.77734375" style="0" customWidth="1"/>
  </cols>
  <sheetData>
    <row r="1" spans="1:12" s="201" customFormat="1" ht="25.5" customHeight="1">
      <c r="A1" s="347" t="s">
        <v>286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3:4" s="201" customFormat="1" ht="13.5">
      <c r="C2" s="202"/>
      <c r="D2" s="202"/>
    </row>
    <row r="3" spans="1:12" s="202" customFormat="1" ht="27">
      <c r="A3" s="203" t="s">
        <v>138</v>
      </c>
      <c r="B3" s="204" t="s">
        <v>139</v>
      </c>
      <c r="C3" s="204" t="s">
        <v>140</v>
      </c>
      <c r="D3" s="204" t="s">
        <v>141</v>
      </c>
      <c r="E3" s="204" t="s">
        <v>142</v>
      </c>
      <c r="F3" s="204" t="s">
        <v>143</v>
      </c>
      <c r="G3" s="204" t="s">
        <v>144</v>
      </c>
      <c r="H3" s="204" t="s">
        <v>145</v>
      </c>
      <c r="I3" s="204" t="s">
        <v>146</v>
      </c>
      <c r="J3" s="205" t="s">
        <v>147</v>
      </c>
      <c r="K3" s="205" t="s">
        <v>148</v>
      </c>
      <c r="L3" s="206" t="s">
        <v>149</v>
      </c>
    </row>
    <row r="4" spans="1:12" s="201" customFormat="1" ht="14.25">
      <c r="A4" s="207">
        <v>1</v>
      </c>
      <c r="B4" s="220" t="s">
        <v>150</v>
      </c>
      <c r="C4" s="284" t="s">
        <v>289</v>
      </c>
      <c r="D4" s="219" t="s">
        <v>301</v>
      </c>
      <c r="E4" s="283">
        <v>49320000</v>
      </c>
      <c r="F4" s="209"/>
      <c r="G4" s="210">
        <v>1800000</v>
      </c>
      <c r="H4" s="210"/>
      <c r="I4" s="210"/>
      <c r="J4" s="210">
        <f>E4/12</f>
        <v>4110000</v>
      </c>
      <c r="K4" s="210">
        <f>ROUNDUP(((E4)*5.5%+(E4)*3.2%+(E4)*0.8%)+(E4)*0.8%+((E4)*3.2%)*8.51%,-1)</f>
        <v>5214270</v>
      </c>
      <c r="L4" s="285">
        <f>E4+G4+J4+K4</f>
        <v>60444270</v>
      </c>
    </row>
    <row r="5" spans="1:12" s="201" customFormat="1" ht="14.25">
      <c r="A5" s="207">
        <v>2</v>
      </c>
      <c r="B5" s="220" t="s">
        <v>288</v>
      </c>
      <c r="C5" s="208" t="s">
        <v>290</v>
      </c>
      <c r="D5" s="219" t="s">
        <v>302</v>
      </c>
      <c r="E5" s="283">
        <v>30600000</v>
      </c>
      <c r="F5" s="209"/>
      <c r="G5" s="210">
        <v>2280000</v>
      </c>
      <c r="H5" s="210"/>
      <c r="I5" s="210"/>
      <c r="J5" s="210">
        <f aca="true" t="shared" si="0" ref="J5:J31">E5/12</f>
        <v>2550000</v>
      </c>
      <c r="K5" s="210">
        <f aca="true" t="shared" si="1" ref="K5:K31">ROUNDUP(((E5)*5.5%+(E5)*3.2%+(E5)*0.8%)+(E5)*0.8%+((E5)*3.2%)*8.51%,-1)</f>
        <v>3235130</v>
      </c>
      <c r="L5" s="285">
        <f aca="true" t="shared" si="2" ref="L5:L31">E5+G5+J5+K5</f>
        <v>38665130</v>
      </c>
    </row>
    <row r="6" spans="1:12" s="201" customFormat="1" ht="14.25">
      <c r="A6" s="207">
        <v>3</v>
      </c>
      <c r="B6" s="220" t="s">
        <v>287</v>
      </c>
      <c r="C6" s="208" t="s">
        <v>291</v>
      </c>
      <c r="D6" s="219" t="s">
        <v>303</v>
      </c>
      <c r="E6" s="283">
        <v>23400000</v>
      </c>
      <c r="F6" s="209"/>
      <c r="G6" s="210">
        <v>2280000</v>
      </c>
      <c r="H6" s="210"/>
      <c r="I6" s="210"/>
      <c r="J6" s="210">
        <f t="shared" si="0"/>
        <v>1950000</v>
      </c>
      <c r="K6" s="210">
        <f t="shared" si="1"/>
        <v>2473930</v>
      </c>
      <c r="L6" s="285">
        <f t="shared" si="2"/>
        <v>30103930</v>
      </c>
    </row>
    <row r="7" spans="1:12" s="201" customFormat="1" ht="14.25">
      <c r="A7" s="207">
        <v>4</v>
      </c>
      <c r="B7" s="220" t="s">
        <v>288</v>
      </c>
      <c r="C7" s="208" t="s">
        <v>304</v>
      </c>
      <c r="D7" s="219" t="s">
        <v>305</v>
      </c>
      <c r="E7" s="283">
        <v>22800000</v>
      </c>
      <c r="F7" s="209"/>
      <c r="G7" s="210">
        <v>2280000</v>
      </c>
      <c r="H7" s="210"/>
      <c r="I7" s="210"/>
      <c r="J7" s="210">
        <f t="shared" si="0"/>
        <v>1900000</v>
      </c>
      <c r="K7" s="210">
        <f t="shared" si="1"/>
        <v>2410490</v>
      </c>
      <c r="L7" s="285">
        <f t="shared" si="2"/>
        <v>29390490</v>
      </c>
    </row>
    <row r="8" spans="1:12" s="201" customFormat="1" ht="14.25">
      <c r="A8" s="207">
        <v>5</v>
      </c>
      <c r="B8" s="220" t="s">
        <v>292</v>
      </c>
      <c r="C8" s="208" t="s">
        <v>293</v>
      </c>
      <c r="D8" s="219" t="s">
        <v>306</v>
      </c>
      <c r="E8" s="283">
        <v>24000000</v>
      </c>
      <c r="F8" s="209"/>
      <c r="G8" s="210">
        <v>1800000</v>
      </c>
      <c r="H8" s="210"/>
      <c r="I8" s="210"/>
      <c r="J8" s="210">
        <f t="shared" si="0"/>
        <v>2000000</v>
      </c>
      <c r="K8" s="210">
        <f t="shared" si="1"/>
        <v>2537360</v>
      </c>
      <c r="L8" s="285">
        <f t="shared" si="2"/>
        <v>30337360</v>
      </c>
    </row>
    <row r="9" spans="1:12" s="201" customFormat="1" ht="14.25">
      <c r="A9" s="207">
        <v>6</v>
      </c>
      <c r="B9" s="211" t="s">
        <v>294</v>
      </c>
      <c r="C9" s="208" t="s">
        <v>293</v>
      </c>
      <c r="D9" s="212" t="s">
        <v>307</v>
      </c>
      <c r="E9" s="283">
        <v>24000000</v>
      </c>
      <c r="F9" s="209"/>
      <c r="G9" s="210">
        <v>1800000</v>
      </c>
      <c r="H9" s="210"/>
      <c r="I9" s="210"/>
      <c r="J9" s="210">
        <f t="shared" si="0"/>
        <v>2000000</v>
      </c>
      <c r="K9" s="210">
        <f t="shared" si="1"/>
        <v>2537360</v>
      </c>
      <c r="L9" s="285">
        <f t="shared" si="2"/>
        <v>30337360</v>
      </c>
    </row>
    <row r="10" spans="1:12" s="201" customFormat="1" ht="14.25">
      <c r="A10" s="207">
        <v>7</v>
      </c>
      <c r="B10" s="211" t="s">
        <v>295</v>
      </c>
      <c r="C10" s="208" t="s">
        <v>290</v>
      </c>
      <c r="D10" s="212" t="s">
        <v>308</v>
      </c>
      <c r="E10" s="283">
        <v>22440000</v>
      </c>
      <c r="F10" s="209"/>
      <c r="G10" s="210">
        <v>1800000</v>
      </c>
      <c r="H10" s="210"/>
      <c r="I10" s="210"/>
      <c r="J10" s="210">
        <f t="shared" si="0"/>
        <v>1870000</v>
      </c>
      <c r="K10" s="210">
        <f t="shared" si="1"/>
        <v>2372430</v>
      </c>
      <c r="L10" s="285">
        <f t="shared" si="2"/>
        <v>28482430</v>
      </c>
    </row>
    <row r="11" spans="1:12" s="201" customFormat="1" ht="14.25">
      <c r="A11" s="207">
        <v>8</v>
      </c>
      <c r="B11" s="211" t="s">
        <v>296</v>
      </c>
      <c r="C11" s="284" t="s">
        <v>297</v>
      </c>
      <c r="D11" s="212" t="s">
        <v>309</v>
      </c>
      <c r="E11" s="283">
        <v>22800000</v>
      </c>
      <c r="F11" s="209"/>
      <c r="G11" s="210">
        <v>1800000</v>
      </c>
      <c r="H11" s="210"/>
      <c r="I11" s="210"/>
      <c r="J11" s="210">
        <f t="shared" si="0"/>
        <v>1900000</v>
      </c>
      <c r="K11" s="210">
        <f t="shared" si="1"/>
        <v>2410490</v>
      </c>
      <c r="L11" s="285">
        <f t="shared" si="2"/>
        <v>28910490</v>
      </c>
    </row>
    <row r="12" spans="1:12" s="201" customFormat="1" ht="14.25">
      <c r="A12" s="207">
        <v>9</v>
      </c>
      <c r="B12" s="211" t="s">
        <v>298</v>
      </c>
      <c r="C12" s="284" t="s">
        <v>299</v>
      </c>
      <c r="D12" s="212" t="s">
        <v>310</v>
      </c>
      <c r="E12" s="283">
        <v>22440000</v>
      </c>
      <c r="F12" s="209"/>
      <c r="G12" s="210">
        <v>1800000</v>
      </c>
      <c r="H12" s="210"/>
      <c r="I12" s="210"/>
      <c r="J12" s="210">
        <f t="shared" si="0"/>
        <v>1870000</v>
      </c>
      <c r="K12" s="210">
        <f t="shared" si="1"/>
        <v>2372430</v>
      </c>
      <c r="L12" s="285">
        <f t="shared" si="2"/>
        <v>28482430</v>
      </c>
    </row>
    <row r="13" spans="1:12" s="201" customFormat="1" ht="14.25">
      <c r="A13" s="207">
        <v>10</v>
      </c>
      <c r="B13" s="211" t="s">
        <v>300</v>
      </c>
      <c r="C13" s="284" t="s">
        <v>297</v>
      </c>
      <c r="D13" s="212" t="s">
        <v>312</v>
      </c>
      <c r="E13" s="283">
        <v>21720000</v>
      </c>
      <c r="F13" s="209"/>
      <c r="G13" s="210">
        <v>1800000</v>
      </c>
      <c r="H13" s="210"/>
      <c r="I13" s="210"/>
      <c r="J13" s="210">
        <f t="shared" si="0"/>
        <v>1810000</v>
      </c>
      <c r="K13" s="210">
        <f t="shared" si="1"/>
        <v>2296310</v>
      </c>
      <c r="L13" s="285">
        <f t="shared" si="2"/>
        <v>27626310</v>
      </c>
    </row>
    <row r="14" spans="1:12" s="201" customFormat="1" ht="14.25">
      <c r="A14" s="207">
        <v>11</v>
      </c>
      <c r="B14" s="211" t="s">
        <v>311</v>
      </c>
      <c r="C14" s="208" t="s">
        <v>313</v>
      </c>
      <c r="D14" s="212" t="s">
        <v>314</v>
      </c>
      <c r="E14" s="283">
        <v>25680000</v>
      </c>
      <c r="F14" s="209"/>
      <c r="G14" s="210"/>
      <c r="H14" s="210"/>
      <c r="I14" s="210"/>
      <c r="J14" s="210">
        <f t="shared" si="0"/>
        <v>2140000</v>
      </c>
      <c r="K14" s="210">
        <f t="shared" si="1"/>
        <v>2714980</v>
      </c>
      <c r="L14" s="285">
        <f t="shared" si="2"/>
        <v>30534980</v>
      </c>
    </row>
    <row r="15" spans="1:12" s="201" customFormat="1" ht="14.25">
      <c r="A15" s="207">
        <v>12</v>
      </c>
      <c r="B15" s="211" t="s">
        <v>311</v>
      </c>
      <c r="C15" s="208" t="s">
        <v>313</v>
      </c>
      <c r="D15" s="212" t="s">
        <v>315</v>
      </c>
      <c r="E15" s="283">
        <v>25560000</v>
      </c>
      <c r="F15" s="209"/>
      <c r="G15" s="210">
        <v>3000000</v>
      </c>
      <c r="H15" s="210"/>
      <c r="I15" s="210"/>
      <c r="J15" s="210">
        <f t="shared" si="0"/>
        <v>2130000</v>
      </c>
      <c r="K15" s="210">
        <f t="shared" si="1"/>
        <v>2702290</v>
      </c>
      <c r="L15" s="285">
        <f t="shared" si="2"/>
        <v>33392290</v>
      </c>
    </row>
    <row r="16" spans="1:12" s="201" customFormat="1" ht="14.25">
      <c r="A16" s="207">
        <v>13</v>
      </c>
      <c r="B16" s="211" t="s">
        <v>311</v>
      </c>
      <c r="C16" s="208" t="s">
        <v>313</v>
      </c>
      <c r="D16" s="212" t="s">
        <v>316</v>
      </c>
      <c r="E16" s="283">
        <v>24840000</v>
      </c>
      <c r="F16" s="209"/>
      <c r="G16" s="210"/>
      <c r="H16" s="210"/>
      <c r="I16" s="210"/>
      <c r="J16" s="210">
        <f t="shared" si="0"/>
        <v>2070000</v>
      </c>
      <c r="K16" s="210">
        <f t="shared" si="1"/>
        <v>2626170</v>
      </c>
      <c r="L16" s="285">
        <f t="shared" si="2"/>
        <v>29536170</v>
      </c>
    </row>
    <row r="17" spans="1:12" s="201" customFormat="1" ht="14.25">
      <c r="A17" s="207">
        <v>14</v>
      </c>
      <c r="B17" s="211" t="s">
        <v>311</v>
      </c>
      <c r="C17" s="208" t="s">
        <v>313</v>
      </c>
      <c r="D17" s="212" t="s">
        <v>317</v>
      </c>
      <c r="E17" s="283">
        <v>24840000</v>
      </c>
      <c r="F17" s="209"/>
      <c r="G17" s="210"/>
      <c r="H17" s="210"/>
      <c r="I17" s="210"/>
      <c r="J17" s="210">
        <f t="shared" si="0"/>
        <v>2070000</v>
      </c>
      <c r="K17" s="210">
        <f t="shared" si="1"/>
        <v>2626170</v>
      </c>
      <c r="L17" s="285">
        <f t="shared" si="2"/>
        <v>29536170</v>
      </c>
    </row>
    <row r="18" spans="1:12" s="201" customFormat="1" ht="14.25">
      <c r="A18" s="207">
        <v>15</v>
      </c>
      <c r="B18" s="211" t="s">
        <v>311</v>
      </c>
      <c r="C18" s="208" t="s">
        <v>313</v>
      </c>
      <c r="D18" s="212" t="s">
        <v>318</v>
      </c>
      <c r="E18" s="283">
        <v>24600000</v>
      </c>
      <c r="F18" s="209"/>
      <c r="G18" s="210">
        <v>2520000</v>
      </c>
      <c r="H18" s="210"/>
      <c r="I18" s="210"/>
      <c r="J18" s="210">
        <f t="shared" si="0"/>
        <v>2050000</v>
      </c>
      <c r="K18" s="210">
        <f t="shared" si="1"/>
        <v>2600800</v>
      </c>
      <c r="L18" s="285">
        <f t="shared" si="2"/>
        <v>31770800</v>
      </c>
    </row>
    <row r="19" spans="1:12" s="201" customFormat="1" ht="14.25">
      <c r="A19" s="207">
        <v>16</v>
      </c>
      <c r="B19" s="211" t="s">
        <v>311</v>
      </c>
      <c r="C19" s="208" t="s">
        <v>313</v>
      </c>
      <c r="D19" s="212" t="s">
        <v>319</v>
      </c>
      <c r="E19" s="283">
        <v>24600000</v>
      </c>
      <c r="F19" s="209"/>
      <c r="G19" s="210">
        <v>2520000</v>
      </c>
      <c r="H19" s="210"/>
      <c r="I19" s="210"/>
      <c r="J19" s="210">
        <f t="shared" si="0"/>
        <v>2050000</v>
      </c>
      <c r="K19" s="210">
        <f t="shared" si="1"/>
        <v>2600800</v>
      </c>
      <c r="L19" s="285">
        <f t="shared" si="2"/>
        <v>31770800</v>
      </c>
    </row>
    <row r="20" spans="1:12" s="201" customFormat="1" ht="14.25">
      <c r="A20" s="207">
        <v>17</v>
      </c>
      <c r="B20" s="211" t="s">
        <v>311</v>
      </c>
      <c r="C20" s="208" t="s">
        <v>313</v>
      </c>
      <c r="D20" s="212" t="s">
        <v>320</v>
      </c>
      <c r="E20" s="283">
        <v>25200000</v>
      </c>
      <c r="F20" s="209"/>
      <c r="G20" s="210">
        <v>2520000</v>
      </c>
      <c r="H20" s="210"/>
      <c r="I20" s="210"/>
      <c r="J20" s="210">
        <f t="shared" si="0"/>
        <v>2100000</v>
      </c>
      <c r="K20" s="210">
        <f t="shared" si="1"/>
        <v>2664230</v>
      </c>
      <c r="L20" s="285">
        <f t="shared" si="2"/>
        <v>32484230</v>
      </c>
    </row>
    <row r="21" spans="1:12" s="201" customFormat="1" ht="14.25">
      <c r="A21" s="207">
        <v>18</v>
      </c>
      <c r="B21" s="211" t="s">
        <v>311</v>
      </c>
      <c r="C21" s="208" t="s">
        <v>313</v>
      </c>
      <c r="D21" s="212" t="s">
        <v>321</v>
      </c>
      <c r="E21" s="283">
        <v>24120000</v>
      </c>
      <c r="F21" s="209"/>
      <c r="G21" s="210">
        <v>2520000</v>
      </c>
      <c r="H21" s="210"/>
      <c r="I21" s="210"/>
      <c r="J21" s="210">
        <f t="shared" si="0"/>
        <v>2010000</v>
      </c>
      <c r="K21" s="210">
        <f t="shared" si="1"/>
        <v>2550050</v>
      </c>
      <c r="L21" s="285">
        <f t="shared" si="2"/>
        <v>31200050</v>
      </c>
    </row>
    <row r="22" spans="1:12" s="201" customFormat="1" ht="14.25">
      <c r="A22" s="207">
        <v>19</v>
      </c>
      <c r="B22" s="211" t="s">
        <v>311</v>
      </c>
      <c r="C22" s="208" t="s">
        <v>313</v>
      </c>
      <c r="D22" s="212" t="s">
        <v>322</v>
      </c>
      <c r="E22" s="283">
        <v>25200000</v>
      </c>
      <c r="F22" s="209"/>
      <c r="G22" s="210">
        <v>2520000</v>
      </c>
      <c r="H22" s="210"/>
      <c r="I22" s="210"/>
      <c r="J22" s="210">
        <f t="shared" si="0"/>
        <v>2100000</v>
      </c>
      <c r="K22" s="210">
        <f t="shared" si="1"/>
        <v>2664230</v>
      </c>
      <c r="L22" s="285">
        <f t="shared" si="2"/>
        <v>32484230</v>
      </c>
    </row>
    <row r="23" spans="1:12" s="201" customFormat="1" ht="14.25">
      <c r="A23" s="207">
        <v>20</v>
      </c>
      <c r="B23" s="211" t="s">
        <v>311</v>
      </c>
      <c r="C23" s="208" t="s">
        <v>313</v>
      </c>
      <c r="D23" s="212" t="s">
        <v>323</v>
      </c>
      <c r="E23" s="283">
        <v>24120000</v>
      </c>
      <c r="F23" s="209"/>
      <c r="G23" s="210">
        <v>2520000</v>
      </c>
      <c r="H23" s="210"/>
      <c r="I23" s="210"/>
      <c r="J23" s="210">
        <f t="shared" si="0"/>
        <v>2010000</v>
      </c>
      <c r="K23" s="210">
        <f t="shared" si="1"/>
        <v>2550050</v>
      </c>
      <c r="L23" s="285">
        <f t="shared" si="2"/>
        <v>31200050</v>
      </c>
    </row>
    <row r="24" spans="1:12" s="201" customFormat="1" ht="14.25">
      <c r="A24" s="207">
        <v>21</v>
      </c>
      <c r="B24" s="211" t="s">
        <v>311</v>
      </c>
      <c r="C24" s="208" t="s">
        <v>313</v>
      </c>
      <c r="D24" s="212" t="s">
        <v>324</v>
      </c>
      <c r="E24" s="283">
        <v>25200000</v>
      </c>
      <c r="F24" s="209"/>
      <c r="G24" s="210">
        <v>2520000</v>
      </c>
      <c r="H24" s="210"/>
      <c r="I24" s="210"/>
      <c r="J24" s="210">
        <f t="shared" si="0"/>
        <v>2100000</v>
      </c>
      <c r="K24" s="210">
        <f t="shared" si="1"/>
        <v>2664230</v>
      </c>
      <c r="L24" s="285">
        <f t="shared" si="2"/>
        <v>32484230</v>
      </c>
    </row>
    <row r="25" spans="1:12" s="201" customFormat="1" ht="14.25">
      <c r="A25" s="207">
        <v>22</v>
      </c>
      <c r="B25" s="211" t="s">
        <v>311</v>
      </c>
      <c r="C25" s="208" t="s">
        <v>313</v>
      </c>
      <c r="D25" s="212" t="s">
        <v>325</v>
      </c>
      <c r="E25" s="283">
        <v>24120000</v>
      </c>
      <c r="F25" s="209"/>
      <c r="G25" s="210">
        <v>2520000</v>
      </c>
      <c r="H25" s="210"/>
      <c r="I25" s="210"/>
      <c r="J25" s="210">
        <f t="shared" si="0"/>
        <v>2010000</v>
      </c>
      <c r="K25" s="210">
        <f t="shared" si="1"/>
        <v>2550050</v>
      </c>
      <c r="L25" s="285">
        <f t="shared" si="2"/>
        <v>31200050</v>
      </c>
    </row>
    <row r="26" spans="1:12" s="201" customFormat="1" ht="14.25">
      <c r="A26" s="207">
        <v>23</v>
      </c>
      <c r="B26" s="211" t="s">
        <v>311</v>
      </c>
      <c r="C26" s="208" t="s">
        <v>313</v>
      </c>
      <c r="D26" s="212" t="s">
        <v>326</v>
      </c>
      <c r="E26" s="283">
        <v>25200000</v>
      </c>
      <c r="F26" s="209"/>
      <c r="G26" s="210">
        <v>2520000</v>
      </c>
      <c r="H26" s="210"/>
      <c r="I26" s="210"/>
      <c r="J26" s="210">
        <f t="shared" si="0"/>
        <v>2100000</v>
      </c>
      <c r="K26" s="210">
        <f t="shared" si="1"/>
        <v>2664230</v>
      </c>
      <c r="L26" s="285">
        <f t="shared" si="2"/>
        <v>32484230</v>
      </c>
    </row>
    <row r="27" spans="1:12" s="201" customFormat="1" ht="14.25">
      <c r="A27" s="207">
        <v>24</v>
      </c>
      <c r="B27" s="211" t="s">
        <v>311</v>
      </c>
      <c r="C27" s="208" t="s">
        <v>313</v>
      </c>
      <c r="D27" s="212" t="s">
        <v>327</v>
      </c>
      <c r="E27" s="283">
        <v>22800000</v>
      </c>
      <c r="F27" s="209"/>
      <c r="G27" s="210">
        <v>3000000</v>
      </c>
      <c r="H27" s="210"/>
      <c r="I27" s="213"/>
      <c r="J27" s="210">
        <f t="shared" si="0"/>
        <v>1900000</v>
      </c>
      <c r="K27" s="210">
        <f t="shared" si="1"/>
        <v>2410490</v>
      </c>
      <c r="L27" s="285">
        <f t="shared" si="2"/>
        <v>30110490</v>
      </c>
    </row>
    <row r="28" spans="1:12" s="201" customFormat="1" ht="14.25">
      <c r="A28" s="207">
        <v>25</v>
      </c>
      <c r="B28" s="211" t="s">
        <v>311</v>
      </c>
      <c r="C28" s="208" t="s">
        <v>313</v>
      </c>
      <c r="D28" s="212" t="s">
        <v>328</v>
      </c>
      <c r="E28" s="283">
        <v>25560000</v>
      </c>
      <c r="F28" s="209"/>
      <c r="G28" s="210">
        <v>2520000</v>
      </c>
      <c r="H28" s="210"/>
      <c r="I28" s="213"/>
      <c r="J28" s="210">
        <f t="shared" si="0"/>
        <v>2130000</v>
      </c>
      <c r="K28" s="210">
        <f t="shared" si="1"/>
        <v>2702290</v>
      </c>
      <c r="L28" s="285">
        <f t="shared" si="2"/>
        <v>32912290</v>
      </c>
    </row>
    <row r="29" spans="1:12" s="201" customFormat="1" ht="14.25">
      <c r="A29" s="207">
        <v>26</v>
      </c>
      <c r="B29" s="211" t="s">
        <v>311</v>
      </c>
      <c r="C29" s="208" t="s">
        <v>313</v>
      </c>
      <c r="D29" s="212" t="s">
        <v>329</v>
      </c>
      <c r="E29" s="283">
        <v>24120000</v>
      </c>
      <c r="F29" s="209"/>
      <c r="G29" s="210">
        <v>2520000</v>
      </c>
      <c r="H29" s="210"/>
      <c r="I29" s="213"/>
      <c r="J29" s="210">
        <f t="shared" si="0"/>
        <v>2010000</v>
      </c>
      <c r="K29" s="210">
        <f t="shared" si="1"/>
        <v>2550050</v>
      </c>
      <c r="L29" s="285">
        <f t="shared" si="2"/>
        <v>31200050</v>
      </c>
    </row>
    <row r="30" spans="1:12" s="201" customFormat="1" ht="14.25">
      <c r="A30" s="207">
        <v>27</v>
      </c>
      <c r="B30" s="211" t="s">
        <v>311</v>
      </c>
      <c r="C30" s="208" t="s">
        <v>313</v>
      </c>
      <c r="D30" s="212" t="s">
        <v>330</v>
      </c>
      <c r="E30" s="283">
        <v>25200000</v>
      </c>
      <c r="F30" s="209"/>
      <c r="G30" s="210">
        <v>2520000</v>
      </c>
      <c r="H30" s="210"/>
      <c r="I30" s="213"/>
      <c r="J30" s="210">
        <f t="shared" si="0"/>
        <v>2100000</v>
      </c>
      <c r="K30" s="210">
        <f t="shared" si="1"/>
        <v>2664230</v>
      </c>
      <c r="L30" s="285">
        <f t="shared" si="2"/>
        <v>32484230</v>
      </c>
    </row>
    <row r="31" spans="1:12" s="201" customFormat="1" ht="14.25">
      <c r="A31" s="207">
        <v>28</v>
      </c>
      <c r="B31" s="211" t="s">
        <v>311</v>
      </c>
      <c r="C31" s="208" t="s">
        <v>313</v>
      </c>
      <c r="D31" s="212" t="s">
        <v>331</v>
      </c>
      <c r="E31" s="283">
        <v>24840000</v>
      </c>
      <c r="F31" s="209"/>
      <c r="G31" s="210">
        <v>2520000</v>
      </c>
      <c r="H31" s="210"/>
      <c r="I31" s="213"/>
      <c r="J31" s="210">
        <f t="shared" si="0"/>
        <v>2070000</v>
      </c>
      <c r="K31" s="210">
        <f t="shared" si="1"/>
        <v>2626170</v>
      </c>
      <c r="L31" s="285">
        <f t="shared" si="2"/>
        <v>32056170</v>
      </c>
    </row>
    <row r="32" spans="1:12" s="201" customFormat="1" ht="13.5">
      <c r="A32" s="348" t="s">
        <v>151</v>
      </c>
      <c r="B32" s="349"/>
      <c r="C32" s="349"/>
      <c r="D32" s="350"/>
      <c r="E32" s="210">
        <f>E4+E11+E12+E13</f>
        <v>116280000</v>
      </c>
      <c r="F32" s="210">
        <f aca="true" t="shared" si="3" ref="F32:L32">F4+F11+F12+F13</f>
        <v>0</v>
      </c>
      <c r="G32" s="210">
        <f t="shared" si="3"/>
        <v>7200000</v>
      </c>
      <c r="H32" s="210">
        <f t="shared" si="3"/>
        <v>0</v>
      </c>
      <c r="I32" s="210">
        <f t="shared" si="3"/>
        <v>0</v>
      </c>
      <c r="J32" s="210">
        <f t="shared" si="3"/>
        <v>9690000</v>
      </c>
      <c r="K32" s="210">
        <f t="shared" si="3"/>
        <v>12293500</v>
      </c>
      <c r="L32" s="210">
        <f t="shared" si="3"/>
        <v>145463500</v>
      </c>
    </row>
    <row r="33" spans="1:12" s="201" customFormat="1" ht="13.5">
      <c r="A33" s="348" t="s">
        <v>152</v>
      </c>
      <c r="B33" s="349"/>
      <c r="C33" s="349"/>
      <c r="D33" s="350"/>
      <c r="E33" s="210">
        <f>E5+E6+E7+E8+E9+E10+E14+E15+E16+E17+E18+E19+E20+E21+E22+E23+E24+E25+E26+E27+E28+E29+E30+E31</f>
        <v>593040000</v>
      </c>
      <c r="F33" s="210">
        <f aca="true" t="shared" si="4" ref="F33:L33">F5+F6+F7+F8+F9+F10+F14+F15+F16+F17+F18+F19+F20+F21+F22+F23+F24+F25+F26+F27+F28+F29+F30+F31</f>
        <v>0</v>
      </c>
      <c r="G33" s="210">
        <f t="shared" si="4"/>
        <v>51000000</v>
      </c>
      <c r="H33" s="210">
        <f t="shared" si="4"/>
        <v>0</v>
      </c>
      <c r="I33" s="210">
        <f t="shared" si="4"/>
        <v>0</v>
      </c>
      <c r="J33" s="210">
        <f t="shared" si="4"/>
        <v>49420000</v>
      </c>
      <c r="K33" s="210">
        <f t="shared" si="4"/>
        <v>62698210</v>
      </c>
      <c r="L33" s="210">
        <f t="shared" si="4"/>
        <v>756158210</v>
      </c>
    </row>
    <row r="34" spans="1:12" s="201" customFormat="1" ht="13.5">
      <c r="A34" s="351" t="s">
        <v>153</v>
      </c>
      <c r="B34" s="352"/>
      <c r="C34" s="352"/>
      <c r="D34" s="353"/>
      <c r="E34" s="214">
        <f>E32+E33</f>
        <v>709320000</v>
      </c>
      <c r="F34" s="214"/>
      <c r="G34" s="214">
        <f>G32+G33</f>
        <v>58200000</v>
      </c>
      <c r="H34" s="214"/>
      <c r="I34" s="214">
        <f>I32+I33</f>
        <v>0</v>
      </c>
      <c r="J34" s="214">
        <f>J32+J33</f>
        <v>59110000</v>
      </c>
      <c r="K34" s="214">
        <f>K32+K33</f>
        <v>74991710</v>
      </c>
      <c r="L34" s="215">
        <f>SUM(E34:K34)</f>
        <v>901621710</v>
      </c>
    </row>
  </sheetData>
  <sheetProtection/>
  <mergeCells count="4">
    <mergeCell ref="A1:L1"/>
    <mergeCell ref="A32:D32"/>
    <mergeCell ref="A33:D33"/>
    <mergeCell ref="A34:D34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자원개발팀</dc:creator>
  <cp:keywords/>
  <dc:description/>
  <cp:lastModifiedBy>Windows 사용자</cp:lastModifiedBy>
  <cp:lastPrinted>2020-06-05T08:01:22Z</cp:lastPrinted>
  <dcterms:created xsi:type="dcterms:W3CDTF">2000-11-10T02:47:22Z</dcterms:created>
  <dcterms:modified xsi:type="dcterms:W3CDTF">2020-06-25T02:57:32Z</dcterms:modified>
  <cp:category/>
  <cp:version/>
  <cp:contentType/>
  <cp:contentStatus/>
</cp:coreProperties>
</file>